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N113" i="1" l="1"/>
  <c r="K113" i="1"/>
  <c r="K103" i="1" l="1"/>
  <c r="L103" i="1" s="1"/>
  <c r="O103" i="1" s="1"/>
  <c r="K106" i="1" l="1"/>
  <c r="L106" i="1" s="1"/>
  <c r="O106" i="1" s="1"/>
  <c r="N106" i="1" s="1"/>
  <c r="K102" i="1"/>
  <c r="L102" i="1" s="1"/>
  <c r="O102" i="1" s="1"/>
  <c r="N46" i="1"/>
  <c r="P77" i="1" s="1"/>
  <c r="N45" i="1"/>
  <c r="O111" i="1" l="1"/>
  <c r="N111" i="1" s="1"/>
  <c r="O107" i="1"/>
  <c r="N107" i="1" s="1"/>
  <c r="N103" i="1"/>
  <c r="N102" i="1"/>
  <c r="O113" i="1" l="1"/>
  <c r="L113" i="1" l="1"/>
  <c r="N47" i="1" l="1"/>
  <c r="P87" i="1" s="1"/>
  <c r="I113" i="1" l="1"/>
  <c r="H113" i="1" l="1"/>
  <c r="P46" i="1" l="1"/>
  <c r="P47" i="1"/>
  <c r="N48" i="1"/>
  <c r="N53" i="1" s="1"/>
  <c r="P53" i="1" l="1"/>
  <c r="P54" i="1" s="1"/>
  <c r="N54" i="1"/>
  <c r="P45" i="1"/>
  <c r="P67" i="1" s="1"/>
  <c r="P48" i="1" l="1"/>
</calcChain>
</file>

<file path=xl/sharedStrings.xml><?xml version="1.0" encoding="utf-8"?>
<sst xmlns="http://schemas.openxmlformats.org/spreadsheetml/2006/main" count="180" uniqueCount="108">
  <si>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</si>
  <si>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</si>
  <si>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</si>
  <si>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</si>
  <si>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</si>
  <si>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</si>
  <si>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</si>
  <si>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</si>
  <si>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</si>
  <si>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у справах фізичної культури і спорту Миколаївської міської ради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</si>
  <si>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</si>
  <si>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</si>
  <si>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</si>
  <si>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</si>
  <si>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</si>
  <si>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</si>
  <si>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Реалізація заходів щодо інвестиційного розвитку території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</si>
  <si>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</si>
  <si>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</si>
  <si>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</si>
  <si>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</si>
  <si>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</si>
  <si>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</si>
  <si>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</si>
  <si>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</si>
  <si>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</si>
  <si>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</si>
  <si>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</si>
  <si>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</si>
  <si>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</si>
  <si>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</si>
  <si>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</si>
  <si>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</si>
  <si>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</si>
  <si>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</si>
  <si>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</si>
  <si>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будівництва (придбання) об'єктів</t>
  </si>
  <si>
    <t>Забезпечення реконструкції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</si>
  <si>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</si>
  <si>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</si>
  <si>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</si>
  <si>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м.Миколаева на 2017 рік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</si>
  <si>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</si>
  <si>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</si>
  <si>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</si>
  <si>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</si>
  <si>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</si>
  <si>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</si>
  <si>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об'єкти</t>
  </si>
  <si>
    <t>од.</t>
  </si>
  <si>
    <t>звітність установ</t>
  </si>
  <si>
    <t>продукту</t>
  </si>
  <si>
    <t>кількість  об’єктів, які планується побудувати (придбати)</t>
  </si>
  <si>
    <t>ефективності</t>
  </si>
  <si>
    <t>середні витрати на будівництво (придбання) одного:</t>
  </si>
  <si>
    <t>тис.грн</t>
  </si>
  <si>
    <t>розрахунок</t>
  </si>
  <si>
    <t>якості</t>
  </si>
  <si>
    <t>рівень готовності об’єктів будівництва</t>
  </si>
  <si>
    <t>%</t>
  </si>
  <si>
    <t>кількість обєктів, які планується реконструювати</t>
  </si>
  <si>
    <t>середні витрати на реконструкцію одного :</t>
  </si>
  <si>
    <t>рівень готовності об'єктів реконструкції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</si>
  <si>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</si>
  <si>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</si>
  <si>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</si>
  <si>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</si>
  <si>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</si>
  <si>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</si>
  <si>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</si>
  <si>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</si>
  <si>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</si>
  <si>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</si>
  <si>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</si>
  <si>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</si>
  <si>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О.В. Машкін</t>
  </si>
  <si>
    <t>(підпис)</t>
  </si>
  <si>
    <t>(ініціали та прізвище)</t>
  </si>
  <si>
    <t>ПОГОДЖЕНО:</t>
  </si>
  <si>
    <t>Заступник міського голови-директор департаменту фінансів Миколаївської міської ради</t>
  </si>
  <si>
    <t>В.І. Бондаренко</t>
  </si>
  <si>
    <t>02930482_7</t>
  </si>
  <si>
    <t>13.02.2017 9:54:40</t>
  </si>
  <si>
    <t>Паспорт бюджетної програми 000000480 от 08.02.2017 14:26:54</t>
  </si>
  <si>
    <t>Будівництва  футбольного поля №1  Центрального міського стадіону, по вул. Спортивній,1/1 в м. Миколаєві, у т.ч. поектні роботи та енспертиза</t>
  </si>
  <si>
    <t>Будівництво спортивного корпусу  для СДЮШОР з фехтування  з адміністративно-побутовою будівлею по пр.Героїв  Сталінграда 4 у м.Миколаєві</t>
  </si>
  <si>
    <t>Реконструкція периментального огородження Центрального міського стадіону по вул.Спортивній, 1/1 в м.Миколаєві, у т.ч. проектні роботи та експертиза</t>
  </si>
  <si>
    <t>Забезпечення розвитку інфраструктури  території</t>
  </si>
  <si>
    <t>Конституція України (Закон 28.06.1996 року № 254/96) із змінами	
Бюджетний кодекс України (Закон від 8 липня 2010 року №2546-VІ) із змінами					
Закон України "Про Державний бюджет України на 2017 рік" від 22.12.2016 №1801-VIII
Закон України Про фізичну культуру і спорт № 770- ХХV від 18.06.1999р.     
Рішення Миколаївської міської ради від 23 груня 2016 року №13/26 "Про міський бюджетміста Миколаєва на 2017 рік"
Рішення Миколаївської міської ради від 23 грудня 2016 №13/24 "Про затвердження Програми економічного і соціального розвитку м.Миколаєва на 2017 рік"</t>
  </si>
  <si>
    <t>Нове будівництво футбольного поля №1 (тренувального) Центрального міського стадіону по вул. Спортивній, 1/1 в м.Миколаєві, у  т.ч. проектні роботи та експертиза</t>
  </si>
  <si>
    <t xml:space="preserve">Бюджет розвитку </t>
  </si>
  <si>
    <t>Реконструкція веслувальної бази КДЮСШ "Комунарівець" по вул. Паромний узвіз 1 в м.Миколаєві у т.ч. проєктні роботи,геодезія,технічне обстеження та експертиза приміщень</t>
  </si>
  <si>
    <t>Реконструкція  спортивного майданчика  Центрального міського стадіону по вул.Спортивній,  1/1 в м.Миколаєві,  у т.ч. проектні роботи та експертиза</t>
  </si>
  <si>
    <t>Забезпечення реставрації об'єктів</t>
  </si>
  <si>
    <t>Рішення  Миколаївської міської ради від 31 травня 2017  № 21/9 Про внесення змін до рішення міської ради від 23.12.2016 № 13/26 "Про міський бюджет міста Миколаєва на 2017 рік"</t>
  </si>
  <si>
    <t>Обсяг реставрації</t>
  </si>
  <si>
    <t>Обсяг будівництва</t>
  </si>
  <si>
    <t>Обсяг реконструкції</t>
  </si>
  <si>
    <t>Реконструкція елінгу №1 ДЮСШ №2  з надбудовою спортивного залу за адресою: вул. Спортивна, 11 у м.Миколаєві у т.ч. проектні роботи та експертиза</t>
  </si>
  <si>
    <t>Рішення Миколаївської міської ради №24/14 від 13 вересня 2017 року "Про внесення змін до рішення міської ради від 23.12.2016  №13/26"Про міський бюджет міста Миколаєва на 2017 рік"</t>
  </si>
  <si>
    <t>Нове будівництво спортивного
 майданчика  КДЮСШ 
"Комунарівець"  за адресою: 
пр.Героїв України, 2/4  в м.Миколаєві,  в т.ч. проектні роботи та експертиза</t>
  </si>
  <si>
    <t>Нове будівництво спортивного майданчика ДЮСШ  №5 за адресою: пр. Богоявленський, 253а  в м. Миколаєві, в т.ч. проектні роботи та експертиза</t>
  </si>
  <si>
    <t>Реконтсрукція існуючого  футбольного поля Центрального міського стадіону  по вул.Спортивній,  1/1  в м. Миколаєві, у т.ч. проектні роботи  та експертиза</t>
  </si>
  <si>
    <t xml:space="preserve">Реставрація фасадів та даху будівлі Миколаївської спеціалізованої дитячо-юнацької спортивної школи олімпійського резерву з фехтування  по вул.Пушкінській 11 в м.Миколаєві  у т.ч проектні роботи та експертиза </t>
  </si>
  <si>
    <t>коштористна вартість обєкта</t>
  </si>
  <si>
    <t>Обсяг бюджетних призначень/бюджетних асигнувань  -   18441,997 тис.гривень, у тому числі загального фонду -  0 тис.гривень та спеціального фонду - 18441,997 тис.гривень</t>
  </si>
  <si>
    <t>Рішення виконавчого комітету Миколаївської міської ради від 04 жовтня 2017 року  № 828 "Про перерозподіл видатків на 2017 рік управлінню у справах фізичної культури і спорту Миколаївської міської ради у межах загального обсягу бюджетних призначень"</t>
  </si>
  <si>
    <t>Департамент фінансів Миколаївської міської ради
     23.10.2017                           №  106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</si>
</sst>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&quot;    &quot;"/>
    <numFmt numFmtId="165" formatCode="0.000"/>
  </numFmts>
  <fonts count="15" x14ac:knownFonts="1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b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left"/>
    </xf>
    <xf numFmtId="164" fontId="8" fillId="2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1" fontId="0" fillId="0" borderId="15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65" fontId="6" fillId="0" borderId="14" xfId="0" applyNumberFormat="1" applyFont="1" applyBorder="1" applyAlignment="1">
      <alignment horizontal="right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/>
    <xf numFmtId="0" fontId="6" fillId="0" borderId="14" xfId="0" applyFont="1" applyBorder="1" applyAlignment="1">
      <alignment horizontal="left"/>
    </xf>
    <xf numFmtId="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1" fontId="8" fillId="3" borderId="14" xfId="0" applyNumberFormat="1" applyFont="1" applyFill="1" applyBorder="1" applyAlignment="1">
      <alignment horizontal="left"/>
    </xf>
    <xf numFmtId="164" fontId="8" fillId="3" borderId="14" xfId="0" applyNumberFormat="1" applyFont="1" applyFill="1" applyBorder="1" applyAlignment="1">
      <alignment horizontal="center"/>
    </xf>
    <xf numFmtId="0" fontId="0" fillId="3" borderId="0" xfId="0" applyFill="1"/>
    <xf numFmtId="0" fontId="12" fillId="3" borderId="21" xfId="0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/>
    </xf>
    <xf numFmtId="0" fontId="13" fillId="3" borderId="0" xfId="0" applyFont="1" applyFill="1"/>
    <xf numFmtId="0" fontId="6" fillId="3" borderId="2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65" fontId="12" fillId="3" borderId="21" xfId="0" applyNumberFormat="1" applyFont="1" applyFill="1" applyBorder="1" applyAlignment="1">
      <alignment horizontal="center" vertical="center" wrapText="1"/>
    </xf>
    <xf numFmtId="165" fontId="6" fillId="3" borderId="21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5" fontId="13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/>
    <xf numFmtId="0" fontId="13" fillId="0" borderId="0" xfId="0" applyFont="1" applyBorder="1"/>
    <xf numFmtId="0" fontId="13" fillId="3" borderId="0" xfId="0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2" fillId="3" borderId="33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165" fontId="13" fillId="3" borderId="0" xfId="0" applyNumberFormat="1" applyFont="1" applyFill="1" applyBorder="1" applyAlignment="1">
      <alignment horizontal="center" vertical="center" wrapText="1"/>
    </xf>
    <xf numFmtId="0" fontId="12" fillId="4" borderId="21" xfId="0" applyNumberFormat="1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165" fontId="12" fillId="4" borderId="21" xfId="0" applyNumberFormat="1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2" fillId="3" borderId="22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right" vertical="center" wrapText="1"/>
    </xf>
    <xf numFmtId="9" fontId="8" fillId="0" borderId="14" xfId="0" applyNumberFormat="1" applyFont="1" applyBorder="1" applyAlignment="1">
      <alignment horizontal="right" vertical="center" wrapText="1"/>
    </xf>
    <xf numFmtId="1" fontId="6" fillId="0" borderId="14" xfId="0" applyNumberFormat="1" applyFont="1" applyBorder="1" applyAlignment="1">
      <alignment horizontal="right"/>
    </xf>
    <xf numFmtId="0" fontId="12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0" fontId="12" fillId="4" borderId="22" xfId="0" applyFont="1" applyFill="1" applyBorder="1" applyAlignment="1">
      <alignment horizontal="left" vertical="center" wrapText="1"/>
    </xf>
    <xf numFmtId="0" fontId="12" fillId="4" borderId="25" xfId="0" applyFont="1" applyFill="1" applyBorder="1" applyAlignment="1">
      <alignment horizontal="left" vertical="center" wrapText="1"/>
    </xf>
    <xf numFmtId="0" fontId="12" fillId="4" borderId="26" xfId="0" applyFont="1" applyFill="1" applyBorder="1" applyAlignment="1">
      <alignment horizontal="left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12" fillId="4" borderId="25" xfId="0" applyFont="1" applyFill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65" fontId="8" fillId="4" borderId="14" xfId="0" applyNumberFormat="1" applyFont="1" applyFill="1" applyBorder="1" applyAlignment="1">
      <alignment horizontal="right" vertical="center" wrapText="1"/>
    </xf>
    <xf numFmtId="1" fontId="6" fillId="0" borderId="5" xfId="0" applyNumberFormat="1" applyFont="1" applyBorder="1" applyAlignment="1">
      <alignment horizontal="center"/>
    </xf>
    <xf numFmtId="0" fontId="6" fillId="0" borderId="15" xfId="0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0" fontId="0" fillId="0" borderId="14" xfId="0" applyBorder="1" applyAlignment="1">
      <alignment horizontal="right" vertical="center" wrapText="1"/>
    </xf>
    <xf numFmtId="165" fontId="0" fillId="0" borderId="15" xfId="0" applyNumberFormat="1" applyBorder="1" applyAlignment="1">
      <alignment horizontal="right" vertical="center" wrapText="1"/>
    </xf>
    <xf numFmtId="165" fontId="0" fillId="0" borderId="14" xfId="0" applyNumberFormat="1" applyBorder="1" applyAlignment="1">
      <alignment horizontal="right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165" fontId="0" fillId="4" borderId="15" xfId="0" applyNumberFormat="1" applyFill="1" applyBorder="1" applyAlignment="1">
      <alignment horizontal="righ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165" fontId="0" fillId="3" borderId="15" xfId="0" applyNumberFormat="1" applyFill="1" applyBorder="1" applyAlignment="1">
      <alignment horizontal="right" vertical="center" wrapText="1"/>
    </xf>
    <xf numFmtId="165" fontId="0" fillId="3" borderId="23" xfId="0" applyNumberFormat="1" applyFill="1" applyBorder="1" applyAlignment="1">
      <alignment horizontal="right" vertical="center" wrapText="1"/>
    </xf>
    <xf numFmtId="165" fontId="0" fillId="3" borderId="14" xfId="0" applyNumberFormat="1" applyFill="1" applyBorder="1" applyAlignment="1">
      <alignment horizontal="right" vertical="center" wrapText="1"/>
    </xf>
    <xf numFmtId="1" fontId="0" fillId="3" borderId="15" xfId="0" applyNumberFormat="1" applyFill="1" applyBorder="1" applyAlignment="1">
      <alignment horizontal="center" vertical="center" wrapText="1"/>
    </xf>
    <xf numFmtId="1" fontId="0" fillId="3" borderId="23" xfId="0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164" fontId="6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128"/>
  <sheetViews>
    <sheetView tabSelected="1" topLeftCell="A86" workbookViewId="0">
      <selection activeCell="S117" sqref="S117"/>
    </sheetView>
  </sheetViews>
  <sheetFormatPr defaultColWidth="10.5" defaultRowHeight="11.45" customHeight="1" x14ac:dyDescent="0.2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 x14ac:dyDescent="0.2">
      <c r="Q1" s="2" t="s">
        <v>0</v>
      </c>
    </row>
    <row r="2" spans="1:17" s="1" customFormat="1" ht="12.95" customHeight="1" x14ac:dyDescent="0.2">
      <c r="Q2" s="2" t="s">
        <v>1</v>
      </c>
    </row>
    <row r="3" spans="1:17" s="1" customFormat="1" ht="12.95" customHeight="1" x14ac:dyDescent="0.2"/>
    <row r="4" spans="1:17" s="1" customFormat="1" ht="12.95" customHeight="1" x14ac:dyDescent="0.2">
      <c r="M4" s="3" t="s">
        <v>2</v>
      </c>
    </row>
    <row r="6" spans="1:17" ht="12.95" customHeight="1" x14ac:dyDescent="0.2">
      <c r="M6" s="199" t="s">
        <v>3</v>
      </c>
      <c r="N6" s="199"/>
      <c r="O6" s="199"/>
      <c r="P6" s="199"/>
      <c r="Q6" s="199"/>
    </row>
    <row r="7" spans="1:17" ht="26.1" customHeight="1" x14ac:dyDescent="0.2">
      <c r="M7" s="200" t="s">
        <v>4</v>
      </c>
      <c r="N7" s="200"/>
      <c r="O7" s="200"/>
      <c r="P7" s="200"/>
      <c r="Q7" s="200"/>
    </row>
    <row r="9" spans="1:17" ht="12.95" customHeight="1" x14ac:dyDescent="0.2">
      <c r="M9" s="199" t="s">
        <v>5</v>
      </c>
      <c r="N9" s="199"/>
      <c r="O9" s="199"/>
      <c r="P9" s="199"/>
      <c r="Q9" s="199"/>
    </row>
    <row r="10" spans="1:17" ht="26.1" customHeight="1" x14ac:dyDescent="0.2">
      <c r="M10" s="201" t="s">
        <v>107</v>
      </c>
      <c r="N10" s="200"/>
      <c r="O10" s="200"/>
      <c r="P10" s="200"/>
      <c r="Q10" s="200"/>
    </row>
    <row r="12" spans="1:17" ht="11.1" customHeight="1" x14ac:dyDescent="0.2"/>
    <row r="13" spans="1:17" ht="15.95" customHeight="1" x14ac:dyDescent="0.25">
      <c r="A13" s="202" t="s">
        <v>6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</row>
    <row r="14" spans="1:17" ht="15.95" customHeight="1" x14ac:dyDescent="0.2">
      <c r="A14" s="203" t="s">
        <v>7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</row>
    <row r="18" spans="1:17" ht="11.1" customHeight="1" x14ac:dyDescent="0.2">
      <c r="A18" s="4" t="s">
        <v>8</v>
      </c>
      <c r="B18" s="204">
        <v>1300000</v>
      </c>
      <c r="C18" s="204"/>
      <c r="E18" s="205" t="s">
        <v>9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</row>
    <row r="19" spans="1:17" ht="11.1" customHeight="1" x14ac:dyDescent="0.2">
      <c r="B19" s="115" t="s">
        <v>10</v>
      </c>
      <c r="C19" s="115"/>
      <c r="E19" s="206" t="s">
        <v>11</v>
      </c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</row>
    <row r="21" spans="1:17" ht="11.1" customHeight="1" x14ac:dyDescent="0.2">
      <c r="A21" s="4" t="s">
        <v>12</v>
      </c>
      <c r="B21" s="204">
        <v>1310000</v>
      </c>
      <c r="C21" s="204"/>
      <c r="E21" s="205" t="s">
        <v>13</v>
      </c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</row>
    <row r="22" spans="1:17" ht="11.1" customHeight="1" x14ac:dyDescent="0.2">
      <c r="B22" s="115" t="s">
        <v>10</v>
      </c>
      <c r="C22" s="115"/>
      <c r="E22" s="206" t="s">
        <v>14</v>
      </c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</row>
    <row r="24" spans="1:17" ht="11.1" customHeight="1" x14ac:dyDescent="0.2">
      <c r="A24" s="4" t="s">
        <v>15</v>
      </c>
      <c r="B24" s="204">
        <v>1316310</v>
      </c>
      <c r="C24" s="204"/>
      <c r="E24" s="207">
        <v>490</v>
      </c>
      <c r="F24" s="207"/>
      <c r="H24" s="205" t="s">
        <v>16</v>
      </c>
      <c r="I24" s="205"/>
      <c r="J24" s="205"/>
      <c r="K24" s="205"/>
      <c r="L24" s="205"/>
      <c r="M24" s="205"/>
      <c r="N24" s="205"/>
      <c r="O24" s="205"/>
      <c r="P24" s="205"/>
      <c r="Q24" s="205"/>
    </row>
    <row r="25" spans="1:17" ht="11.1" customHeight="1" x14ac:dyDescent="0.2">
      <c r="B25" s="115" t="s">
        <v>10</v>
      </c>
      <c r="C25" s="115"/>
      <c r="E25" s="6" t="s">
        <v>17</v>
      </c>
      <c r="F25" s="7">
        <v>1</v>
      </c>
      <c r="H25" s="206" t="s">
        <v>18</v>
      </c>
      <c r="I25" s="206"/>
      <c r="J25" s="206"/>
      <c r="K25" s="206"/>
      <c r="L25" s="206"/>
      <c r="M25" s="206"/>
      <c r="N25" s="206"/>
      <c r="O25" s="206"/>
      <c r="P25" s="206"/>
      <c r="Q25" s="206"/>
    </row>
    <row r="27" spans="1:17" ht="11.1" customHeight="1" x14ac:dyDescent="0.2">
      <c r="A27" s="4" t="s">
        <v>19</v>
      </c>
      <c r="B27" s="184" t="s">
        <v>105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9" spans="1:17" ht="11.1" customHeight="1" x14ac:dyDescent="0.2">
      <c r="A29" s="8" t="s">
        <v>20</v>
      </c>
      <c r="B29" s="185" t="s">
        <v>21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1" spans="1:17" ht="66.95" customHeight="1" x14ac:dyDescent="0.2">
      <c r="B31" s="186" t="s">
        <v>88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1.45" customHeight="1" x14ac:dyDescent="0.2">
      <c r="B32" s="93" t="s">
        <v>94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1:17" ht="12.75" customHeight="1" x14ac:dyDescent="0.2">
      <c r="B33" s="94" t="s">
        <v>99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1:17" ht="24" customHeight="1" x14ac:dyDescent="0.2">
      <c r="A34" s="69"/>
      <c r="B34" s="187" t="s">
        <v>106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1.1" customHeight="1" x14ac:dyDescent="0.2">
      <c r="A35" s="4" t="s">
        <v>22</v>
      </c>
      <c r="B35" s="188" t="s">
        <v>23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1:17" ht="11.1" customHeight="1" x14ac:dyDescent="0.2">
      <c r="A36" s="10"/>
      <c r="B36" s="189" t="s">
        <v>87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8" spans="1:17" ht="11.1" customHeight="1" x14ac:dyDescent="0.2">
      <c r="A38" s="4" t="s">
        <v>24</v>
      </c>
      <c r="B38" s="4" t="s">
        <v>25</v>
      </c>
    </row>
    <row r="39" spans="1:17" ht="11.1" customHeight="1" x14ac:dyDescent="0.2">
      <c r="A39" s="191" t="s">
        <v>26</v>
      </c>
      <c r="B39" s="191"/>
      <c r="C39" s="11" t="s">
        <v>27</v>
      </c>
      <c r="D39" s="11" t="s">
        <v>28</v>
      </c>
      <c r="E39" s="192" t="s">
        <v>29</v>
      </c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1" spans="1:17" ht="11.1" customHeight="1" x14ac:dyDescent="0.2">
      <c r="A41" s="4" t="s">
        <v>30</v>
      </c>
      <c r="Q41" s="4" t="s">
        <v>31</v>
      </c>
    </row>
    <row r="42" spans="1:17" ht="11.1" customHeight="1" x14ac:dyDescent="0.2">
      <c r="A42" s="193" t="s">
        <v>26</v>
      </c>
      <c r="B42" s="193"/>
      <c r="C42" s="195" t="s">
        <v>27</v>
      </c>
      <c r="D42" s="195" t="s">
        <v>28</v>
      </c>
      <c r="E42" s="138" t="s">
        <v>32</v>
      </c>
      <c r="F42" s="138"/>
      <c r="G42" s="138"/>
      <c r="H42" s="138"/>
      <c r="I42" s="138"/>
      <c r="J42" s="138"/>
      <c r="K42" s="138"/>
      <c r="L42" s="138" t="s">
        <v>33</v>
      </c>
      <c r="M42" s="138"/>
      <c r="N42" s="138" t="s">
        <v>34</v>
      </c>
      <c r="O42" s="138"/>
      <c r="P42" s="197" t="s">
        <v>35</v>
      </c>
      <c r="Q42" s="197"/>
    </row>
    <row r="43" spans="1:17" ht="11.1" customHeight="1" x14ac:dyDescent="0.2">
      <c r="A43" s="136"/>
      <c r="B43" s="194"/>
      <c r="C43" s="196"/>
      <c r="D43" s="196"/>
      <c r="E43" s="139"/>
      <c r="F43" s="137"/>
      <c r="G43" s="137"/>
      <c r="H43" s="137"/>
      <c r="I43" s="137"/>
      <c r="J43" s="137"/>
      <c r="K43" s="137"/>
      <c r="L43" s="139"/>
      <c r="M43" s="137"/>
      <c r="N43" s="139"/>
      <c r="O43" s="137"/>
      <c r="P43" s="196"/>
      <c r="Q43" s="198"/>
    </row>
    <row r="44" spans="1:17" ht="11.1" customHeight="1" x14ac:dyDescent="0.2">
      <c r="A44" s="126">
        <v>1</v>
      </c>
      <c r="B44" s="126"/>
      <c r="C44" s="16">
        <v>2</v>
      </c>
      <c r="D44" s="16">
        <v>3</v>
      </c>
      <c r="E44" s="169">
        <v>4</v>
      </c>
      <c r="F44" s="169"/>
      <c r="G44" s="169"/>
      <c r="H44" s="169"/>
      <c r="I44" s="169"/>
      <c r="J44" s="169"/>
      <c r="K44" s="169"/>
      <c r="L44" s="169">
        <v>5</v>
      </c>
      <c r="M44" s="169"/>
      <c r="N44" s="169">
        <v>6</v>
      </c>
      <c r="O44" s="169"/>
      <c r="P44" s="151">
        <v>7</v>
      </c>
      <c r="Q44" s="151"/>
    </row>
    <row r="45" spans="1:17" ht="11.1" customHeight="1" x14ac:dyDescent="0.2">
      <c r="A45" s="173">
        <v>1</v>
      </c>
      <c r="B45" s="173"/>
      <c r="C45" s="17">
        <v>1316310</v>
      </c>
      <c r="D45" s="18">
        <v>490</v>
      </c>
      <c r="E45" s="96" t="s">
        <v>36</v>
      </c>
      <c r="F45" s="96"/>
      <c r="G45" s="96"/>
      <c r="H45" s="96"/>
      <c r="I45" s="96"/>
      <c r="J45" s="96"/>
      <c r="K45" s="96"/>
      <c r="L45" s="174"/>
      <c r="M45" s="174"/>
      <c r="N45" s="175">
        <f>8953.35+5994-3140-200.78</f>
        <v>11606.57</v>
      </c>
      <c r="O45" s="175"/>
      <c r="P45" s="172">
        <f>L45+N45</f>
        <v>11606.57</v>
      </c>
      <c r="Q45" s="172"/>
    </row>
    <row r="46" spans="1:17" ht="11.1" customHeight="1" x14ac:dyDescent="0.2">
      <c r="A46" s="173">
        <v>2</v>
      </c>
      <c r="B46" s="173"/>
      <c r="C46" s="17">
        <v>1316310</v>
      </c>
      <c r="D46" s="18">
        <v>490</v>
      </c>
      <c r="E46" s="96" t="s">
        <v>37</v>
      </c>
      <c r="F46" s="96"/>
      <c r="G46" s="96"/>
      <c r="H46" s="96"/>
      <c r="I46" s="96"/>
      <c r="J46" s="96"/>
      <c r="K46" s="96"/>
      <c r="L46" s="174"/>
      <c r="M46" s="174"/>
      <c r="N46" s="175">
        <f>4909.143-300+1500</f>
        <v>6109.143</v>
      </c>
      <c r="O46" s="175"/>
      <c r="P46" s="172">
        <f t="shared" ref="P46:P47" si="0">L46+N46</f>
        <v>6109.143</v>
      </c>
      <c r="Q46" s="172"/>
    </row>
    <row r="47" spans="1:17" s="51" customFormat="1" ht="11.1" customHeight="1" x14ac:dyDescent="0.2">
      <c r="A47" s="182">
        <v>3</v>
      </c>
      <c r="B47" s="183"/>
      <c r="C47" s="49">
        <v>1316310</v>
      </c>
      <c r="D47" s="50">
        <v>490</v>
      </c>
      <c r="E47" s="176" t="s">
        <v>93</v>
      </c>
      <c r="F47" s="176"/>
      <c r="G47" s="176"/>
      <c r="H47" s="176"/>
      <c r="I47" s="176"/>
      <c r="J47" s="176"/>
      <c r="K47" s="176"/>
      <c r="L47" s="177"/>
      <c r="M47" s="178"/>
      <c r="N47" s="179">
        <f>1000.001-273.717</f>
        <v>726.28399999999999</v>
      </c>
      <c r="O47" s="180"/>
      <c r="P47" s="181">
        <f t="shared" si="0"/>
        <v>726.28399999999999</v>
      </c>
      <c r="Q47" s="181"/>
    </row>
    <row r="48" spans="1:17" ht="11.1" customHeight="1" x14ac:dyDescent="0.2">
      <c r="A48" s="131" t="s">
        <v>38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52"/>
      <c r="M48" s="152"/>
      <c r="N48" s="153">
        <f>N47+N46+N45</f>
        <v>18441.996999999999</v>
      </c>
      <c r="O48" s="153"/>
      <c r="P48" s="153">
        <f>P47+P46+P45</f>
        <v>18441.996999999999</v>
      </c>
      <c r="Q48" s="153"/>
    </row>
    <row r="50" spans="1:17" ht="11.1" customHeight="1" x14ac:dyDescent="0.2">
      <c r="A50" s="4" t="s">
        <v>39</v>
      </c>
      <c r="Q50" s="4" t="s">
        <v>31</v>
      </c>
    </row>
    <row r="51" spans="1:17" ht="21.95" customHeight="1" x14ac:dyDescent="0.2">
      <c r="A51" s="135" t="s">
        <v>40</v>
      </c>
      <c r="B51" s="135"/>
      <c r="C51" s="135"/>
      <c r="D51" s="135"/>
      <c r="E51" s="135"/>
      <c r="F51" s="135"/>
      <c r="G51" s="135"/>
      <c r="H51" s="135"/>
      <c r="I51" s="135"/>
      <c r="J51" s="135"/>
      <c r="K51" s="20" t="s">
        <v>27</v>
      </c>
      <c r="L51" s="142" t="s">
        <v>33</v>
      </c>
      <c r="M51" s="142"/>
      <c r="N51" s="142" t="s">
        <v>34</v>
      </c>
      <c r="O51" s="142"/>
      <c r="P51" s="167" t="s">
        <v>35</v>
      </c>
      <c r="Q51" s="167"/>
    </row>
    <row r="52" spans="1:17" ht="11.1" customHeight="1" x14ac:dyDescent="0.2">
      <c r="A52" s="168">
        <v>1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">
        <v>2</v>
      </c>
      <c r="L52" s="169">
        <v>3</v>
      </c>
      <c r="M52" s="169"/>
      <c r="N52" s="169">
        <v>4</v>
      </c>
      <c r="O52" s="169"/>
      <c r="P52" s="151">
        <v>5</v>
      </c>
      <c r="Q52" s="151"/>
    </row>
    <row r="53" spans="1:17" ht="11.1" customHeight="1" x14ac:dyDescent="0.2">
      <c r="A53" s="96" t="s">
        <v>41</v>
      </c>
      <c r="B53" s="96"/>
      <c r="C53" s="96"/>
      <c r="D53" s="96"/>
      <c r="E53" s="96"/>
      <c r="F53" s="96"/>
      <c r="G53" s="96"/>
      <c r="H53" s="96"/>
      <c r="I53" s="96"/>
      <c r="J53" s="96"/>
      <c r="K53" s="21">
        <v>1316310</v>
      </c>
      <c r="L53" s="170"/>
      <c r="M53" s="170"/>
      <c r="N53" s="171">
        <f>N48</f>
        <v>18441.996999999999</v>
      </c>
      <c r="O53" s="171"/>
      <c r="P53" s="172">
        <f>N53</f>
        <v>18441.996999999999</v>
      </c>
      <c r="Q53" s="172"/>
    </row>
    <row r="54" spans="1:17" ht="11.1" customHeight="1" x14ac:dyDescent="0.2">
      <c r="A54" s="152" t="s">
        <v>38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31"/>
      <c r="M54" s="131"/>
      <c r="N54" s="153">
        <f>N53</f>
        <v>18441.996999999999</v>
      </c>
      <c r="O54" s="153"/>
      <c r="P54" s="153">
        <f>P53</f>
        <v>18441.996999999999</v>
      </c>
      <c r="Q54" s="153"/>
    </row>
    <row r="56" spans="1:17" ht="11.1" customHeight="1" x14ac:dyDescent="0.2">
      <c r="A56" s="4" t="s">
        <v>42</v>
      </c>
    </row>
    <row r="57" spans="1:17" ht="12" customHeight="1" x14ac:dyDescent="0.2">
      <c r="A57" s="154" t="s">
        <v>26</v>
      </c>
      <c r="B57" s="154"/>
      <c r="C57" s="157" t="s">
        <v>27</v>
      </c>
      <c r="D57" s="159" t="s">
        <v>43</v>
      </c>
      <c r="E57" s="159"/>
      <c r="F57" s="159"/>
      <c r="G57" s="159"/>
      <c r="H57" s="159"/>
      <c r="I57" s="159"/>
      <c r="J57" s="159"/>
      <c r="K57" s="159"/>
      <c r="L57" s="162" t="s">
        <v>44</v>
      </c>
      <c r="M57" s="162" t="s">
        <v>45</v>
      </c>
      <c r="N57" s="162"/>
      <c r="O57" s="162"/>
      <c r="P57" s="164" t="s">
        <v>46</v>
      </c>
      <c r="Q57" s="164"/>
    </row>
    <row r="58" spans="1:17" ht="12" customHeight="1" x14ac:dyDescent="0.2">
      <c r="A58" s="155"/>
      <c r="B58" s="156"/>
      <c r="C58" s="158"/>
      <c r="D58" s="160"/>
      <c r="E58" s="161"/>
      <c r="F58" s="161"/>
      <c r="G58" s="161"/>
      <c r="H58" s="161"/>
      <c r="I58" s="161"/>
      <c r="J58" s="161"/>
      <c r="K58" s="161"/>
      <c r="L58" s="163"/>
      <c r="M58" s="160"/>
      <c r="N58" s="161"/>
      <c r="O58" s="156"/>
      <c r="P58" s="165"/>
      <c r="Q58" s="166"/>
    </row>
    <row r="59" spans="1:17" ht="11.1" customHeight="1" x14ac:dyDescent="0.2">
      <c r="A59" s="126">
        <v>1</v>
      </c>
      <c r="B59" s="126"/>
      <c r="C59" s="16">
        <v>2</v>
      </c>
      <c r="D59" s="127">
        <v>3</v>
      </c>
      <c r="E59" s="127"/>
      <c r="F59" s="127"/>
      <c r="G59" s="127"/>
      <c r="H59" s="127"/>
      <c r="I59" s="127"/>
      <c r="J59" s="127"/>
      <c r="K59" s="127"/>
      <c r="L59" s="16">
        <v>4</v>
      </c>
      <c r="M59" s="127">
        <v>5</v>
      </c>
      <c r="N59" s="127"/>
      <c r="O59" s="127"/>
      <c r="P59" s="151">
        <v>6</v>
      </c>
      <c r="Q59" s="151"/>
    </row>
    <row r="60" spans="1:17" ht="11.1" customHeight="1" x14ac:dyDescent="0.2">
      <c r="A60" s="100">
        <v>1</v>
      </c>
      <c r="B60" s="100"/>
      <c r="C60" s="24"/>
      <c r="D60" s="102" t="s">
        <v>36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1:17" ht="11.1" customHeight="1" x14ac:dyDescent="0.2">
      <c r="A61" s="95" t="s">
        <v>47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1:17" ht="11.1" customHeight="1" x14ac:dyDescent="0.2">
      <c r="A62" s="47"/>
      <c r="B62" s="48"/>
      <c r="C62" s="46"/>
      <c r="D62" s="85" t="s">
        <v>96</v>
      </c>
      <c r="E62" s="86"/>
      <c r="F62" s="86"/>
      <c r="G62" s="86"/>
      <c r="H62" s="86"/>
      <c r="I62" s="86"/>
      <c r="J62" s="86"/>
      <c r="K62" s="87"/>
      <c r="L62" s="46"/>
      <c r="M62" s="88"/>
      <c r="N62" s="89"/>
      <c r="O62" s="90"/>
      <c r="P62" s="88"/>
      <c r="Q62" s="90"/>
    </row>
    <row r="63" spans="1:17" ht="11.1" customHeight="1" x14ac:dyDescent="0.2">
      <c r="A63" s="25">
        <v>1</v>
      </c>
      <c r="B63" s="26"/>
      <c r="C63" s="17">
        <v>1316310</v>
      </c>
      <c r="D63" s="96" t="s">
        <v>48</v>
      </c>
      <c r="E63" s="96"/>
      <c r="F63" s="96"/>
      <c r="G63" s="96"/>
      <c r="H63" s="96"/>
      <c r="I63" s="96"/>
      <c r="J63" s="96"/>
      <c r="K63" s="96"/>
      <c r="L63" s="27" t="s">
        <v>49</v>
      </c>
      <c r="M63" s="97" t="s">
        <v>50</v>
      </c>
      <c r="N63" s="97"/>
      <c r="O63" s="97"/>
      <c r="P63" s="98">
        <v>5</v>
      </c>
      <c r="Q63" s="98"/>
    </row>
    <row r="64" spans="1:17" ht="11.1" customHeight="1" x14ac:dyDescent="0.2">
      <c r="A64" s="95" t="s">
        <v>51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1:17" ht="11.1" customHeight="1" x14ac:dyDescent="0.2">
      <c r="A65" s="25">
        <v>1</v>
      </c>
      <c r="B65" s="26"/>
      <c r="C65" s="17">
        <v>1316310</v>
      </c>
      <c r="D65" s="96" t="s">
        <v>52</v>
      </c>
      <c r="E65" s="96"/>
      <c r="F65" s="96"/>
      <c r="G65" s="96"/>
      <c r="H65" s="96"/>
      <c r="I65" s="96"/>
      <c r="J65" s="96"/>
      <c r="K65" s="96"/>
      <c r="L65" s="27" t="s">
        <v>49</v>
      </c>
      <c r="M65" s="97" t="s">
        <v>50</v>
      </c>
      <c r="N65" s="97"/>
      <c r="O65" s="97"/>
      <c r="P65" s="98">
        <v>5</v>
      </c>
      <c r="Q65" s="98"/>
    </row>
    <row r="66" spans="1:17" ht="11.1" customHeight="1" x14ac:dyDescent="0.2">
      <c r="A66" s="95" t="s">
        <v>53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1:17" ht="11.1" customHeight="1" x14ac:dyDescent="0.2">
      <c r="A67" s="25">
        <v>1</v>
      </c>
      <c r="B67" s="26"/>
      <c r="C67" s="17">
        <v>1316310</v>
      </c>
      <c r="D67" s="96" t="s">
        <v>54</v>
      </c>
      <c r="E67" s="96"/>
      <c r="F67" s="96"/>
      <c r="G67" s="96"/>
      <c r="H67" s="96"/>
      <c r="I67" s="96"/>
      <c r="J67" s="96"/>
      <c r="K67" s="96"/>
      <c r="L67" s="27" t="s">
        <v>55</v>
      </c>
      <c r="M67" s="97" t="s">
        <v>56</v>
      </c>
      <c r="N67" s="97"/>
      <c r="O67" s="97"/>
      <c r="P67" s="150">
        <f>P45/P63</f>
        <v>2321.3139999999999</v>
      </c>
      <c r="Q67" s="150"/>
    </row>
    <row r="68" spans="1:17" ht="11.1" customHeight="1" x14ac:dyDescent="0.2">
      <c r="A68" s="95" t="s">
        <v>57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1:17" ht="11.1" customHeight="1" x14ac:dyDescent="0.2">
      <c r="A69" s="25">
        <v>1</v>
      </c>
      <c r="B69" s="26"/>
      <c r="C69" s="17">
        <v>1316310</v>
      </c>
      <c r="D69" s="96" t="s">
        <v>58</v>
      </c>
      <c r="E69" s="96"/>
      <c r="F69" s="96"/>
      <c r="G69" s="96"/>
      <c r="H69" s="96"/>
      <c r="I69" s="96"/>
      <c r="J69" s="96"/>
      <c r="K69" s="96"/>
      <c r="L69" s="27" t="s">
        <v>59</v>
      </c>
      <c r="M69" s="97" t="s">
        <v>56</v>
      </c>
      <c r="N69" s="97"/>
      <c r="O69" s="97"/>
      <c r="P69" s="99">
        <v>0.4</v>
      </c>
      <c r="Q69" s="99"/>
    </row>
    <row r="70" spans="1:17" ht="11.1" customHeight="1" x14ac:dyDescent="0.2">
      <c r="A70" s="100">
        <v>2</v>
      </c>
      <c r="B70" s="100"/>
      <c r="C70" s="24"/>
      <c r="D70" s="102" t="s">
        <v>37</v>
      </c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1:17" ht="11.1" customHeight="1" x14ac:dyDescent="0.2">
      <c r="A71" s="95" t="s">
        <v>47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1:17" ht="11.1" customHeight="1" x14ac:dyDescent="0.2">
      <c r="A72" s="47"/>
      <c r="B72" s="48"/>
      <c r="C72" s="46"/>
      <c r="D72" s="85" t="s">
        <v>97</v>
      </c>
      <c r="E72" s="86"/>
      <c r="F72" s="86"/>
      <c r="G72" s="86"/>
      <c r="H72" s="86"/>
      <c r="I72" s="86"/>
      <c r="J72" s="86"/>
      <c r="K72" s="87"/>
      <c r="L72" s="46"/>
      <c r="M72" s="88"/>
      <c r="N72" s="89"/>
      <c r="O72" s="90"/>
      <c r="P72" s="88"/>
      <c r="Q72" s="90"/>
    </row>
    <row r="73" spans="1:17" ht="11.1" customHeight="1" x14ac:dyDescent="0.2">
      <c r="A73" s="25">
        <v>1</v>
      </c>
      <c r="B73" s="26"/>
      <c r="C73" s="17">
        <v>1316310</v>
      </c>
      <c r="D73" s="96" t="s">
        <v>48</v>
      </c>
      <c r="E73" s="96"/>
      <c r="F73" s="96"/>
      <c r="G73" s="96"/>
      <c r="H73" s="96"/>
      <c r="I73" s="96"/>
      <c r="J73" s="96"/>
      <c r="K73" s="96"/>
      <c r="L73" s="27" t="s">
        <v>49</v>
      </c>
      <c r="M73" s="97" t="s">
        <v>50</v>
      </c>
      <c r="N73" s="97"/>
      <c r="O73" s="97"/>
      <c r="P73" s="98">
        <v>6</v>
      </c>
      <c r="Q73" s="98"/>
    </row>
    <row r="74" spans="1:17" ht="11.1" customHeight="1" x14ac:dyDescent="0.2">
      <c r="A74" s="95" t="s">
        <v>51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1:17" ht="11.1" customHeight="1" x14ac:dyDescent="0.2">
      <c r="A75" s="25">
        <v>1</v>
      </c>
      <c r="B75" s="26"/>
      <c r="C75" s="17">
        <v>1316310</v>
      </c>
      <c r="D75" s="96" t="s">
        <v>60</v>
      </c>
      <c r="E75" s="96"/>
      <c r="F75" s="96"/>
      <c r="G75" s="96"/>
      <c r="H75" s="96"/>
      <c r="I75" s="96"/>
      <c r="J75" s="96"/>
      <c r="K75" s="96"/>
      <c r="L75" s="27" t="s">
        <v>49</v>
      </c>
      <c r="M75" s="97" t="s">
        <v>50</v>
      </c>
      <c r="N75" s="97"/>
      <c r="O75" s="97"/>
      <c r="P75" s="98">
        <v>6</v>
      </c>
      <c r="Q75" s="98"/>
    </row>
    <row r="76" spans="1:17" ht="11.1" customHeight="1" x14ac:dyDescent="0.2">
      <c r="A76" s="95" t="s">
        <v>53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1:17" ht="11.1" customHeight="1" x14ac:dyDescent="0.2">
      <c r="A77" s="25">
        <v>1</v>
      </c>
      <c r="B77" s="26"/>
      <c r="C77" s="17">
        <v>1316310</v>
      </c>
      <c r="D77" s="96" t="s">
        <v>61</v>
      </c>
      <c r="E77" s="96"/>
      <c r="F77" s="96"/>
      <c r="G77" s="96"/>
      <c r="H77" s="96"/>
      <c r="I77" s="96"/>
      <c r="J77" s="96"/>
      <c r="K77" s="96"/>
      <c r="L77" s="27" t="s">
        <v>55</v>
      </c>
      <c r="M77" s="97" t="s">
        <v>56</v>
      </c>
      <c r="N77" s="97"/>
      <c r="O77" s="97"/>
      <c r="P77" s="150">
        <f>N46/P75</f>
        <v>1018.1905</v>
      </c>
      <c r="Q77" s="150"/>
    </row>
    <row r="78" spans="1:17" ht="11.1" customHeight="1" x14ac:dyDescent="0.2">
      <c r="A78" s="95" t="s">
        <v>57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1:17" ht="11.1" customHeight="1" x14ac:dyDescent="0.2">
      <c r="A79" s="25">
        <v>1</v>
      </c>
      <c r="B79" s="26"/>
      <c r="C79" s="17">
        <v>1316310</v>
      </c>
      <c r="D79" s="96" t="s">
        <v>62</v>
      </c>
      <c r="E79" s="96"/>
      <c r="F79" s="96"/>
      <c r="G79" s="96"/>
      <c r="H79" s="96"/>
      <c r="I79" s="96"/>
      <c r="J79" s="96"/>
      <c r="K79" s="96"/>
      <c r="L79" s="27" t="s">
        <v>59</v>
      </c>
      <c r="M79" s="97" t="s">
        <v>56</v>
      </c>
      <c r="N79" s="97"/>
      <c r="O79" s="97"/>
      <c r="P79" s="99">
        <v>0.25</v>
      </c>
      <c r="Q79" s="99"/>
    </row>
    <row r="80" spans="1:17" ht="11.1" customHeight="1" x14ac:dyDescent="0.2">
      <c r="A80" s="100">
        <v>2</v>
      </c>
      <c r="B80" s="100"/>
      <c r="C80" s="38"/>
      <c r="D80" s="101" t="s">
        <v>93</v>
      </c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1:18" ht="11.1" customHeight="1" x14ac:dyDescent="0.2">
      <c r="A81" s="95" t="s">
        <v>47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1:18" ht="11.1" customHeight="1" x14ac:dyDescent="0.2">
      <c r="A82" s="47"/>
      <c r="B82" s="48"/>
      <c r="C82" s="46"/>
      <c r="D82" s="85" t="s">
        <v>95</v>
      </c>
      <c r="E82" s="86"/>
      <c r="F82" s="86"/>
      <c r="G82" s="86"/>
      <c r="H82" s="86"/>
      <c r="I82" s="86"/>
      <c r="J82" s="86"/>
      <c r="K82" s="87"/>
      <c r="L82" s="46"/>
      <c r="M82" s="88"/>
      <c r="N82" s="89"/>
      <c r="O82" s="90"/>
      <c r="P82" s="88"/>
      <c r="Q82" s="90"/>
    </row>
    <row r="83" spans="1:18" ht="11.1" customHeight="1" x14ac:dyDescent="0.2">
      <c r="A83" s="25">
        <v>1</v>
      </c>
      <c r="B83" s="26"/>
      <c r="C83" s="17">
        <v>1316310</v>
      </c>
      <c r="D83" s="96" t="s">
        <v>48</v>
      </c>
      <c r="E83" s="96"/>
      <c r="F83" s="96"/>
      <c r="G83" s="96"/>
      <c r="H83" s="96"/>
      <c r="I83" s="96"/>
      <c r="J83" s="96"/>
      <c r="K83" s="96"/>
      <c r="L83" s="27" t="s">
        <v>49</v>
      </c>
      <c r="M83" s="97" t="s">
        <v>50</v>
      </c>
      <c r="N83" s="97"/>
      <c r="O83" s="97"/>
      <c r="P83" s="98">
        <v>1</v>
      </c>
      <c r="Q83" s="98"/>
    </row>
    <row r="84" spans="1:18" ht="11.1" customHeight="1" x14ac:dyDescent="0.2">
      <c r="A84" s="95" t="s">
        <v>51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1:18" ht="11.1" customHeight="1" x14ac:dyDescent="0.2">
      <c r="A85" s="25">
        <v>1</v>
      </c>
      <c r="B85" s="26"/>
      <c r="C85" s="17">
        <v>1316310</v>
      </c>
      <c r="D85" s="96" t="s">
        <v>60</v>
      </c>
      <c r="E85" s="96"/>
      <c r="F85" s="96"/>
      <c r="G85" s="96"/>
      <c r="H85" s="96"/>
      <c r="I85" s="96"/>
      <c r="J85" s="96"/>
      <c r="K85" s="96"/>
      <c r="L85" s="27" t="s">
        <v>49</v>
      </c>
      <c r="M85" s="97" t="s">
        <v>50</v>
      </c>
      <c r="N85" s="97"/>
      <c r="O85" s="97"/>
      <c r="P85" s="98">
        <v>1</v>
      </c>
      <c r="Q85" s="98"/>
    </row>
    <row r="86" spans="1:18" ht="11.1" customHeight="1" x14ac:dyDescent="0.2">
      <c r="A86" s="95" t="s">
        <v>53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1:18" ht="11.1" customHeight="1" x14ac:dyDescent="0.2">
      <c r="A87" s="25">
        <v>1</v>
      </c>
      <c r="B87" s="26"/>
      <c r="C87" s="17">
        <v>1316310</v>
      </c>
      <c r="D87" s="96" t="s">
        <v>61</v>
      </c>
      <c r="E87" s="96"/>
      <c r="F87" s="96"/>
      <c r="G87" s="96"/>
      <c r="H87" s="96"/>
      <c r="I87" s="96"/>
      <c r="J87" s="96"/>
      <c r="K87" s="96"/>
      <c r="L87" s="27" t="s">
        <v>55</v>
      </c>
      <c r="M87" s="97" t="s">
        <v>56</v>
      </c>
      <c r="N87" s="97"/>
      <c r="O87" s="97"/>
      <c r="P87" s="98">
        <f>N47/P85</f>
        <v>726.28399999999999</v>
      </c>
      <c r="Q87" s="98"/>
    </row>
    <row r="88" spans="1:18" ht="11.1" customHeight="1" x14ac:dyDescent="0.2">
      <c r="A88" s="95" t="s">
        <v>57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1:18" ht="11.1" customHeight="1" x14ac:dyDescent="0.2">
      <c r="A89" s="25">
        <v>1</v>
      </c>
      <c r="B89" s="26"/>
      <c r="C89" s="17">
        <v>1316310</v>
      </c>
      <c r="D89" s="96" t="s">
        <v>62</v>
      </c>
      <c r="E89" s="96"/>
      <c r="F89" s="96"/>
      <c r="G89" s="96"/>
      <c r="H89" s="96"/>
      <c r="I89" s="96"/>
      <c r="J89" s="96"/>
      <c r="K89" s="96"/>
      <c r="L89" s="27" t="s">
        <v>59</v>
      </c>
      <c r="M89" s="97" t="s">
        <v>56</v>
      </c>
      <c r="N89" s="97"/>
      <c r="O89" s="97"/>
      <c r="P89" s="99">
        <v>0.8</v>
      </c>
      <c r="Q89" s="99"/>
    </row>
    <row r="90" spans="1:18" ht="11.1" customHeight="1" x14ac:dyDescent="0.2">
      <c r="A90" s="39"/>
      <c r="B90" s="40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3"/>
      <c r="N90" s="43"/>
      <c r="O90" s="43"/>
      <c r="P90" s="44"/>
      <c r="Q90" s="44"/>
    </row>
    <row r="92" spans="1:18" ht="11.1" customHeight="1" x14ac:dyDescent="0.2">
      <c r="A92" s="4" t="s">
        <v>63</v>
      </c>
      <c r="Q92" s="4" t="s">
        <v>31</v>
      </c>
    </row>
    <row r="93" spans="1:18" ht="11.45" customHeight="1" thickBot="1" x14ac:dyDescent="0.25"/>
    <row r="94" spans="1:18" ht="21.95" customHeight="1" x14ac:dyDescent="0.2">
      <c r="A94" s="135" t="s">
        <v>64</v>
      </c>
      <c r="B94" s="135"/>
      <c r="C94" s="138" t="s">
        <v>65</v>
      </c>
      <c r="D94" s="138"/>
      <c r="E94" s="138"/>
      <c r="F94" s="140" t="s">
        <v>27</v>
      </c>
      <c r="G94" s="142" t="s">
        <v>66</v>
      </c>
      <c r="H94" s="142"/>
      <c r="I94" s="142"/>
      <c r="J94" s="143" t="s">
        <v>67</v>
      </c>
      <c r="K94" s="143"/>
      <c r="L94" s="143"/>
      <c r="M94" s="138" t="s">
        <v>68</v>
      </c>
      <c r="N94" s="138"/>
      <c r="O94" s="138"/>
      <c r="P94" s="144" t="s">
        <v>69</v>
      </c>
      <c r="Q94" s="145"/>
      <c r="R94" s="84" t="s">
        <v>104</v>
      </c>
    </row>
    <row r="95" spans="1:18" ht="21.75" customHeight="1" thickBot="1" x14ac:dyDescent="0.25">
      <c r="A95" s="136"/>
      <c r="B95" s="137"/>
      <c r="C95" s="139"/>
      <c r="D95" s="137"/>
      <c r="E95" s="137"/>
      <c r="F95" s="141"/>
      <c r="G95" s="29" t="s">
        <v>33</v>
      </c>
      <c r="H95" s="29" t="s">
        <v>34</v>
      </c>
      <c r="I95" s="30" t="s">
        <v>35</v>
      </c>
      <c r="J95" s="29" t="s">
        <v>33</v>
      </c>
      <c r="K95" s="29" t="s">
        <v>34</v>
      </c>
      <c r="L95" s="30" t="s">
        <v>35</v>
      </c>
      <c r="M95" s="29" t="s">
        <v>33</v>
      </c>
      <c r="N95" s="29" t="s">
        <v>34</v>
      </c>
      <c r="O95" s="30" t="s">
        <v>35</v>
      </c>
      <c r="P95" s="139"/>
      <c r="Q95" s="146"/>
      <c r="R95" s="84"/>
    </row>
    <row r="96" spans="1:18" ht="21.95" hidden="1" customHeight="1" thickBot="1" x14ac:dyDescent="0.25">
      <c r="A96" s="12"/>
      <c r="B96" s="15"/>
      <c r="C96" s="14"/>
      <c r="D96" s="15"/>
      <c r="E96" s="15"/>
      <c r="F96" s="28"/>
      <c r="G96" s="28"/>
      <c r="H96" s="28"/>
      <c r="I96" s="22"/>
      <c r="J96" s="28"/>
      <c r="K96" s="28"/>
      <c r="L96" s="22"/>
      <c r="M96" s="28"/>
      <c r="N96" s="28"/>
      <c r="O96" s="13"/>
      <c r="P96" s="67"/>
      <c r="Q96" s="75"/>
      <c r="R96" s="70"/>
    </row>
    <row r="97" spans="1:19" ht="68.25" hidden="1" customHeight="1" thickBot="1" x14ac:dyDescent="0.25">
      <c r="A97" s="12"/>
      <c r="B97" s="15"/>
      <c r="C97" s="117"/>
      <c r="D97" s="118"/>
      <c r="E97" s="119"/>
      <c r="F97" s="28"/>
      <c r="G97" s="28"/>
      <c r="H97" s="28"/>
      <c r="I97" s="22"/>
      <c r="J97" s="28"/>
      <c r="K97" s="28"/>
      <c r="L97" s="22"/>
      <c r="M97" s="28"/>
      <c r="N97" s="28"/>
      <c r="O97" s="13"/>
      <c r="P97" s="148"/>
      <c r="Q97" s="149"/>
      <c r="R97" s="70"/>
    </row>
    <row r="98" spans="1:19" ht="103.5" hidden="1" customHeight="1" thickBot="1" x14ac:dyDescent="0.25">
      <c r="A98" s="12"/>
      <c r="B98" s="15"/>
      <c r="C98" s="117"/>
      <c r="D98" s="118"/>
      <c r="E98" s="119"/>
      <c r="F98" s="28"/>
      <c r="G98" s="28"/>
      <c r="H98" s="36"/>
      <c r="I98" s="22"/>
      <c r="J98" s="28"/>
      <c r="K98" s="28"/>
      <c r="L98" s="22"/>
      <c r="M98" s="28"/>
      <c r="N98" s="28"/>
      <c r="O98" s="13"/>
      <c r="P98" s="148"/>
      <c r="Q98" s="149"/>
      <c r="R98" s="70"/>
    </row>
    <row r="99" spans="1:19" ht="58.5" hidden="1" customHeight="1" thickBot="1" x14ac:dyDescent="0.25">
      <c r="A99" s="12"/>
      <c r="B99" s="15"/>
      <c r="C99" s="117" t="s">
        <v>84</v>
      </c>
      <c r="D99" s="118"/>
      <c r="E99" s="119"/>
      <c r="F99" s="28"/>
      <c r="G99" s="28"/>
      <c r="H99" s="36"/>
      <c r="I99" s="22"/>
      <c r="J99" s="28"/>
      <c r="K99" s="28"/>
      <c r="L99" s="22"/>
      <c r="M99" s="28"/>
      <c r="N99" s="28"/>
      <c r="O99" s="13"/>
      <c r="P99" s="148"/>
      <c r="Q99" s="149"/>
      <c r="R99" s="70"/>
    </row>
    <row r="100" spans="1:19" s="37" customFormat="1" ht="102" hidden="1" customHeight="1" thickBot="1" x14ac:dyDescent="0.25">
      <c r="A100" s="57"/>
      <c r="B100" s="58"/>
      <c r="C100" s="91"/>
      <c r="D100" s="147"/>
      <c r="E100" s="104"/>
      <c r="F100" s="52">
        <v>1316310</v>
      </c>
      <c r="G100" s="53"/>
      <c r="H100" s="53"/>
      <c r="I100" s="54"/>
      <c r="J100" s="53"/>
      <c r="K100" s="53"/>
      <c r="L100" s="54"/>
      <c r="M100" s="53"/>
      <c r="N100" s="53"/>
      <c r="O100" s="53"/>
      <c r="P100" s="59"/>
      <c r="Q100" s="76"/>
      <c r="R100" s="71"/>
    </row>
    <row r="101" spans="1:19" s="37" customFormat="1" ht="82.5" customHeight="1" thickBot="1" x14ac:dyDescent="0.25">
      <c r="A101" s="103">
        <v>602400</v>
      </c>
      <c r="B101" s="104"/>
      <c r="C101" s="107" t="s">
        <v>91</v>
      </c>
      <c r="D101" s="108"/>
      <c r="E101" s="109"/>
      <c r="F101" s="52">
        <v>1316310</v>
      </c>
      <c r="G101" s="53"/>
      <c r="H101" s="53"/>
      <c r="I101" s="54"/>
      <c r="J101" s="53"/>
      <c r="K101" s="53">
        <v>58.771999999999998</v>
      </c>
      <c r="L101" s="53">
        <v>58.771999999999998</v>
      </c>
      <c r="M101" s="53"/>
      <c r="N101" s="53">
        <v>5941.9690000000001</v>
      </c>
      <c r="O101" s="53">
        <v>5941.9690000000001</v>
      </c>
      <c r="P101" s="91" t="s">
        <v>90</v>
      </c>
      <c r="Q101" s="92"/>
      <c r="R101" s="83">
        <v>6000.741</v>
      </c>
    </row>
    <row r="102" spans="1:19" s="55" customFormat="1" ht="65.25" customHeight="1" thickBot="1" x14ac:dyDescent="0.25">
      <c r="A102" s="105">
        <v>602400</v>
      </c>
      <c r="B102" s="106"/>
      <c r="C102" s="110" t="s">
        <v>89</v>
      </c>
      <c r="D102" s="111"/>
      <c r="E102" s="112"/>
      <c r="F102" s="79">
        <v>1316310</v>
      </c>
      <c r="G102" s="80"/>
      <c r="H102" s="81">
        <v>302.42099999999999</v>
      </c>
      <c r="I102" s="81">
        <v>302.42099999999999</v>
      </c>
      <c r="J102" s="80"/>
      <c r="K102" s="81">
        <f>8653.35+1400</f>
        <v>10053.35</v>
      </c>
      <c r="L102" s="81">
        <f>K102</f>
        <v>10053.35</v>
      </c>
      <c r="M102" s="80"/>
      <c r="N102" s="81">
        <f>R102-I102-L102</f>
        <v>10783.143000000002</v>
      </c>
      <c r="O102" s="81">
        <f>R102-I102-L102</f>
        <v>10783.143000000002</v>
      </c>
      <c r="P102" s="113" t="s">
        <v>90</v>
      </c>
      <c r="Q102" s="114"/>
      <c r="R102" s="72">
        <v>21138.914000000001</v>
      </c>
      <c r="S102" s="68"/>
    </row>
    <row r="103" spans="1:19" s="55" customFormat="1" ht="59.25" customHeight="1" thickBot="1" x14ac:dyDescent="0.25">
      <c r="A103" s="103">
        <v>602400</v>
      </c>
      <c r="B103" s="104"/>
      <c r="C103" s="107" t="s">
        <v>98</v>
      </c>
      <c r="D103" s="108"/>
      <c r="E103" s="109"/>
      <c r="F103" s="52">
        <v>1316310</v>
      </c>
      <c r="G103" s="53"/>
      <c r="H103" s="65">
        <v>965.15700000000004</v>
      </c>
      <c r="I103" s="65">
        <v>965.15700000000004</v>
      </c>
      <c r="J103" s="53"/>
      <c r="K103" s="80">
        <f>748.392+300</f>
        <v>1048.3920000000001</v>
      </c>
      <c r="L103" s="80">
        <f>K103</f>
        <v>1048.3920000000001</v>
      </c>
      <c r="M103" s="53"/>
      <c r="N103" s="65">
        <f>O103</f>
        <v>3947.1459999999997</v>
      </c>
      <c r="O103" s="65">
        <f>R103-I103-L103</f>
        <v>3947.1459999999997</v>
      </c>
      <c r="P103" s="91" t="s">
        <v>90</v>
      </c>
      <c r="Q103" s="92"/>
      <c r="R103" s="73">
        <v>5960.6949999999997</v>
      </c>
    </row>
    <row r="104" spans="1:19" s="55" customFormat="1" ht="75.75" customHeight="1" thickBot="1" x14ac:dyDescent="0.25">
      <c r="A104" s="103">
        <v>602400</v>
      </c>
      <c r="B104" s="104"/>
      <c r="C104" s="107" t="s">
        <v>100</v>
      </c>
      <c r="D104" s="108"/>
      <c r="E104" s="109"/>
      <c r="F104" s="52">
        <v>1316310</v>
      </c>
      <c r="G104" s="53"/>
      <c r="H104" s="65"/>
      <c r="I104" s="65"/>
      <c r="J104" s="53"/>
      <c r="K104" s="65">
        <v>1537</v>
      </c>
      <c r="L104" s="65">
        <v>1537</v>
      </c>
      <c r="M104" s="53"/>
      <c r="N104" s="65">
        <v>1537</v>
      </c>
      <c r="O104" s="65">
        <v>1537</v>
      </c>
      <c r="P104" s="91" t="s">
        <v>90</v>
      </c>
      <c r="Q104" s="92"/>
      <c r="R104" s="73"/>
    </row>
    <row r="105" spans="1:19" s="55" customFormat="1" ht="59.25" customHeight="1" thickBot="1" x14ac:dyDescent="0.25">
      <c r="A105" s="105">
        <v>602400</v>
      </c>
      <c r="B105" s="106"/>
      <c r="C105" s="113" t="s">
        <v>101</v>
      </c>
      <c r="D105" s="128"/>
      <c r="E105" s="106"/>
      <c r="F105" s="79">
        <v>1316310</v>
      </c>
      <c r="G105" s="80"/>
      <c r="H105" s="81"/>
      <c r="I105" s="82"/>
      <c r="J105" s="80"/>
      <c r="K105" s="81">
        <v>16.22</v>
      </c>
      <c r="L105" s="81">
        <v>16.22</v>
      </c>
      <c r="M105" s="80"/>
      <c r="N105" s="81">
        <v>1600.78</v>
      </c>
      <c r="O105" s="81">
        <v>1600.78</v>
      </c>
      <c r="P105" s="113" t="s">
        <v>90</v>
      </c>
      <c r="Q105" s="114"/>
      <c r="R105" s="78">
        <v>1617</v>
      </c>
    </row>
    <row r="106" spans="1:19" s="55" customFormat="1" ht="72" customHeight="1" thickBot="1" x14ac:dyDescent="0.25">
      <c r="A106" s="105">
        <v>602400</v>
      </c>
      <c r="B106" s="106"/>
      <c r="C106" s="110" t="s">
        <v>102</v>
      </c>
      <c r="D106" s="111"/>
      <c r="E106" s="112"/>
      <c r="F106" s="79">
        <v>1316310</v>
      </c>
      <c r="G106" s="80"/>
      <c r="H106" s="81">
        <v>420.47899999999998</v>
      </c>
      <c r="I106" s="81">
        <v>420.47899999999998</v>
      </c>
      <c r="J106" s="80"/>
      <c r="K106" s="81">
        <f>3000+1500</f>
        <v>4500</v>
      </c>
      <c r="L106" s="81">
        <f>K106</f>
        <v>4500</v>
      </c>
      <c r="M106" s="80"/>
      <c r="N106" s="81">
        <f>O106</f>
        <v>37066.669000000002</v>
      </c>
      <c r="O106" s="81">
        <f>R106-I106-L106</f>
        <v>37066.669000000002</v>
      </c>
      <c r="P106" s="113" t="s">
        <v>90</v>
      </c>
      <c r="Q106" s="114"/>
      <c r="R106" s="73">
        <v>41987.148000000001</v>
      </c>
    </row>
    <row r="107" spans="1:19" s="37" customFormat="1" ht="63.75" customHeight="1" thickBot="1" x14ac:dyDescent="0.25">
      <c r="A107" s="103">
        <v>602400</v>
      </c>
      <c r="B107" s="104"/>
      <c r="C107" s="107" t="s">
        <v>92</v>
      </c>
      <c r="D107" s="108"/>
      <c r="E107" s="109"/>
      <c r="F107" s="52">
        <v>1316310</v>
      </c>
      <c r="G107" s="53"/>
      <c r="H107" s="65">
        <v>1287.3248900000001</v>
      </c>
      <c r="I107" s="65">
        <v>1287.3248900000001</v>
      </c>
      <c r="J107" s="53"/>
      <c r="K107" s="53">
        <v>301.97899999999998</v>
      </c>
      <c r="L107" s="53">
        <v>301.97899999999998</v>
      </c>
      <c r="M107" s="53"/>
      <c r="N107" s="65">
        <f>O107</f>
        <v>26.927109999999914</v>
      </c>
      <c r="O107" s="65">
        <f>R107-I107-L107</f>
        <v>26.927109999999914</v>
      </c>
      <c r="P107" s="91" t="s">
        <v>90</v>
      </c>
      <c r="Q107" s="92"/>
      <c r="R107" s="74">
        <v>1616.231</v>
      </c>
    </row>
    <row r="108" spans="1:19" s="37" customFormat="1" ht="62.25" customHeight="1" thickBot="1" x14ac:dyDescent="0.25">
      <c r="A108" s="103">
        <v>602400</v>
      </c>
      <c r="B108" s="104"/>
      <c r="C108" s="107" t="s">
        <v>86</v>
      </c>
      <c r="D108" s="108"/>
      <c r="E108" s="109"/>
      <c r="F108" s="52">
        <v>1316310</v>
      </c>
      <c r="G108" s="53"/>
      <c r="H108" s="53"/>
      <c r="I108" s="54"/>
      <c r="J108" s="53"/>
      <c r="K108" s="65">
        <v>200</v>
      </c>
      <c r="L108" s="65">
        <v>200</v>
      </c>
      <c r="M108" s="53"/>
      <c r="N108" s="65">
        <v>21900</v>
      </c>
      <c r="O108" s="65">
        <v>21900</v>
      </c>
      <c r="P108" s="91" t="s">
        <v>90</v>
      </c>
      <c r="Q108" s="92"/>
      <c r="R108" s="83">
        <v>22100</v>
      </c>
    </row>
    <row r="109" spans="1:19" ht="66" hidden="1" customHeight="1" thickBot="1" x14ac:dyDescent="0.25">
      <c r="A109" s="60"/>
      <c r="B109" s="61"/>
      <c r="C109" s="120" t="s">
        <v>85</v>
      </c>
      <c r="D109" s="121"/>
      <c r="E109" s="122"/>
      <c r="F109" s="52">
        <v>1316310</v>
      </c>
      <c r="G109" s="56"/>
      <c r="H109" s="62"/>
      <c r="I109" s="63"/>
      <c r="J109" s="56"/>
      <c r="K109" s="56"/>
      <c r="L109" s="63"/>
      <c r="M109" s="56"/>
      <c r="N109" s="56"/>
      <c r="O109" s="64"/>
      <c r="P109" s="91" t="s">
        <v>90</v>
      </c>
      <c r="Q109" s="92"/>
      <c r="R109" s="70"/>
    </row>
    <row r="110" spans="1:19" ht="21.95" hidden="1" customHeight="1" thickBot="1" x14ac:dyDescent="0.25">
      <c r="A110" s="60"/>
      <c r="B110" s="61"/>
      <c r="C110" s="123"/>
      <c r="D110" s="124"/>
      <c r="E110" s="125"/>
      <c r="F110" s="52">
        <v>1316310</v>
      </c>
      <c r="G110" s="56"/>
      <c r="H110" s="56"/>
      <c r="I110" s="63"/>
      <c r="J110" s="56"/>
      <c r="K110" s="56"/>
      <c r="L110" s="63"/>
      <c r="M110" s="56"/>
      <c r="N110" s="56"/>
      <c r="O110" s="64"/>
      <c r="P110" s="91" t="s">
        <v>90</v>
      </c>
      <c r="Q110" s="92"/>
      <c r="R110" s="70"/>
    </row>
    <row r="111" spans="1:19" ht="68.25" customHeight="1" thickBot="1" x14ac:dyDescent="0.25">
      <c r="A111" s="103">
        <v>602400</v>
      </c>
      <c r="B111" s="104"/>
      <c r="C111" s="123" t="s">
        <v>103</v>
      </c>
      <c r="D111" s="124"/>
      <c r="E111" s="125"/>
      <c r="F111" s="52">
        <v>1316310</v>
      </c>
      <c r="G111" s="56"/>
      <c r="H111" s="56">
        <v>909.86500000000001</v>
      </c>
      <c r="I111" s="56">
        <v>909.86500000000001</v>
      </c>
      <c r="J111" s="56"/>
      <c r="K111" s="66">
        <v>726.28399999999999</v>
      </c>
      <c r="L111" s="66">
        <v>726.28399999999999</v>
      </c>
      <c r="M111" s="56"/>
      <c r="N111" s="66">
        <f>O111</f>
        <v>0</v>
      </c>
      <c r="O111" s="66">
        <f>R111-I111-L111</f>
        <v>0</v>
      </c>
      <c r="P111" s="91" t="s">
        <v>90</v>
      </c>
      <c r="Q111" s="92"/>
      <c r="R111" s="77">
        <v>1636.1489999999999</v>
      </c>
    </row>
    <row r="112" spans="1:19" ht="11.1" customHeight="1" thickBot="1" x14ac:dyDescent="0.25">
      <c r="A112" s="126">
        <v>1</v>
      </c>
      <c r="B112" s="126"/>
      <c r="C112" s="127">
        <v>2</v>
      </c>
      <c r="D112" s="127"/>
      <c r="E112" s="127"/>
      <c r="F112" s="16">
        <v>3</v>
      </c>
      <c r="G112" s="16">
        <v>4</v>
      </c>
      <c r="H112" s="16">
        <v>5</v>
      </c>
      <c r="I112" s="16">
        <v>6</v>
      </c>
      <c r="J112" s="16">
        <v>7</v>
      </c>
      <c r="K112" s="16">
        <v>8</v>
      </c>
      <c r="L112" s="16">
        <v>9</v>
      </c>
      <c r="M112" s="16">
        <v>10</v>
      </c>
      <c r="N112" s="16">
        <v>11</v>
      </c>
      <c r="O112" s="23">
        <v>12</v>
      </c>
      <c r="P112" s="91" t="s">
        <v>90</v>
      </c>
      <c r="Q112" s="92"/>
      <c r="R112" s="70"/>
    </row>
    <row r="113" spans="1:18" ht="17.25" customHeight="1" thickBot="1" x14ac:dyDescent="0.25">
      <c r="A113" s="131" t="s">
        <v>70</v>
      </c>
      <c r="B113" s="131"/>
      <c r="C113" s="131"/>
      <c r="D113" s="131"/>
      <c r="E113" s="131"/>
      <c r="F113" s="19"/>
      <c r="G113" s="19"/>
      <c r="H113" s="34">
        <f>H102+H103+H106+H107+H111</f>
        <v>3885.2468900000003</v>
      </c>
      <c r="I113" s="35">
        <f>I102+I103+I106+I107+I111</f>
        <v>3885.2468900000003</v>
      </c>
      <c r="J113" s="19"/>
      <c r="K113" s="34">
        <f>K101+K102+K103+K104+K105+K106+K107+K108+K111</f>
        <v>18441.996999999999</v>
      </c>
      <c r="L113" s="35">
        <f>K113</f>
        <v>18441.996999999999</v>
      </c>
      <c r="M113" s="19"/>
      <c r="N113" s="35">
        <f>N111+N108+N107+N106+N105+N104+N103+N102+N101</f>
        <v>82803.634109999985</v>
      </c>
      <c r="O113" s="35">
        <f>N113</f>
        <v>82803.634109999985</v>
      </c>
      <c r="P113" s="129">
        <v>13</v>
      </c>
      <c r="Q113" s="130"/>
      <c r="R113" s="70"/>
    </row>
    <row r="114" spans="1:18" ht="11.45" customHeight="1" x14ac:dyDescent="0.2">
      <c r="P114" s="132"/>
      <c r="Q114" s="132"/>
    </row>
    <row r="115" spans="1:18" ht="11.1" customHeight="1" x14ac:dyDescent="0.2">
      <c r="A115" s="1" t="s">
        <v>71</v>
      </c>
    </row>
    <row r="116" spans="1:18" ht="11.1" customHeight="1" x14ac:dyDescent="0.2">
      <c r="A116" s="1" t="s">
        <v>72</v>
      </c>
    </row>
    <row r="117" spans="1:18" ht="11.1" customHeight="1" x14ac:dyDescent="0.2">
      <c r="A117" s="1" t="s">
        <v>73</v>
      </c>
      <c r="Q117" s="45"/>
    </row>
    <row r="119" spans="1:18" ht="12.95" customHeight="1" x14ac:dyDescent="0.2">
      <c r="B119" s="133" t="s">
        <v>74</v>
      </c>
      <c r="C119" s="133"/>
      <c r="D119" s="133"/>
      <c r="E119" s="133"/>
      <c r="G119" s="9"/>
      <c r="N119" s="134" t="s">
        <v>75</v>
      </c>
      <c r="O119" s="134"/>
    </row>
    <row r="120" spans="1:18" ht="11.1" customHeight="1" x14ac:dyDescent="0.2">
      <c r="G120" s="115" t="s">
        <v>76</v>
      </c>
      <c r="H120" s="115"/>
      <c r="I120" s="115"/>
      <c r="M120" s="5"/>
      <c r="N120" s="5" t="s">
        <v>77</v>
      </c>
      <c r="O120" s="5"/>
    </row>
    <row r="121" spans="1:18" ht="12.95" customHeight="1" x14ac:dyDescent="0.2">
      <c r="B121" s="31" t="s">
        <v>78</v>
      </c>
    </row>
    <row r="123" spans="1:18" ht="38.1" customHeight="1" x14ac:dyDescent="0.2">
      <c r="B123" s="133" t="s">
        <v>79</v>
      </c>
      <c r="C123" s="133"/>
      <c r="D123" s="133"/>
      <c r="E123" s="133"/>
      <c r="G123" s="9"/>
      <c r="N123" s="134" t="s">
        <v>80</v>
      </c>
      <c r="O123" s="134"/>
    </row>
    <row r="124" spans="1:18" ht="11.1" customHeight="1" x14ac:dyDescent="0.2">
      <c r="G124" s="115" t="s">
        <v>76</v>
      </c>
      <c r="H124" s="115"/>
      <c r="I124" s="115"/>
      <c r="M124" s="5"/>
      <c r="N124" s="5" t="s">
        <v>77</v>
      </c>
      <c r="O124" s="5"/>
    </row>
    <row r="127" spans="1:18" s="32" customFormat="1" ht="8.1" customHeight="1" x14ac:dyDescent="0.2">
      <c r="B127" s="116" t="s">
        <v>81</v>
      </c>
      <c r="C127" s="116"/>
      <c r="D127" s="116"/>
      <c r="F127" s="116" t="s">
        <v>82</v>
      </c>
      <c r="G127" s="116"/>
      <c r="P127" s="1"/>
      <c r="Q127" s="1"/>
    </row>
    <row r="128" spans="1:18" ht="11.1" customHeight="1" x14ac:dyDescent="0.2">
      <c r="B128" s="33">
        <v>1</v>
      </c>
      <c r="C128" s="94" t="s">
        <v>83</v>
      </c>
      <c r="D128" s="94"/>
      <c r="E128" s="94"/>
      <c r="F128" s="94"/>
      <c r="G128" s="94"/>
      <c r="H128" s="94"/>
      <c r="I128" s="94"/>
      <c r="J128" s="94"/>
      <c r="K128" s="94"/>
      <c r="L128" s="94"/>
      <c r="P128" s="32"/>
      <c r="Q128" s="32"/>
    </row>
  </sheetData>
  <mergeCells count="210"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7:Q27"/>
    <mergeCell ref="B29:Q29"/>
    <mergeCell ref="B31:Q31"/>
    <mergeCell ref="B35:Q35"/>
    <mergeCell ref="B36:Q36"/>
    <mergeCell ref="A39:B39"/>
    <mergeCell ref="E39:Q39"/>
    <mergeCell ref="A42:B43"/>
    <mergeCell ref="C42:C43"/>
    <mergeCell ref="D42:D43"/>
    <mergeCell ref="E42:K43"/>
    <mergeCell ref="L42:M43"/>
    <mergeCell ref="N42:O43"/>
    <mergeCell ref="P42:Q43"/>
    <mergeCell ref="B33:Q33"/>
    <mergeCell ref="B34:Q34"/>
    <mergeCell ref="A44:B44"/>
    <mergeCell ref="E44:K44"/>
    <mergeCell ref="L44:M44"/>
    <mergeCell ref="N44:O44"/>
    <mergeCell ref="P44:Q44"/>
    <mergeCell ref="A45:B45"/>
    <mergeCell ref="E45:K45"/>
    <mergeCell ref="L45:M45"/>
    <mergeCell ref="N45:O45"/>
    <mergeCell ref="P45:Q45"/>
    <mergeCell ref="A46:B46"/>
    <mergeCell ref="E46:K46"/>
    <mergeCell ref="L46:M46"/>
    <mergeCell ref="N46:O46"/>
    <mergeCell ref="P46:Q46"/>
    <mergeCell ref="A48:K48"/>
    <mergeCell ref="L48:M48"/>
    <mergeCell ref="N48:O48"/>
    <mergeCell ref="P48:Q48"/>
    <mergeCell ref="E47:K47"/>
    <mergeCell ref="L47:M47"/>
    <mergeCell ref="N47:O47"/>
    <mergeCell ref="P47:Q47"/>
    <mergeCell ref="A47:B47"/>
    <mergeCell ref="A51:J51"/>
    <mergeCell ref="L51:M51"/>
    <mergeCell ref="N51:O51"/>
    <mergeCell ref="P51:Q51"/>
    <mergeCell ref="A52:J52"/>
    <mergeCell ref="L52:M52"/>
    <mergeCell ref="N52:O52"/>
    <mergeCell ref="P52:Q52"/>
    <mergeCell ref="A53:J53"/>
    <mergeCell ref="L53:M53"/>
    <mergeCell ref="N53:O53"/>
    <mergeCell ref="P53:Q53"/>
    <mergeCell ref="A54:K54"/>
    <mergeCell ref="L54:M54"/>
    <mergeCell ref="N54:O54"/>
    <mergeCell ref="P54:Q54"/>
    <mergeCell ref="A57:B58"/>
    <mergeCell ref="C57:C58"/>
    <mergeCell ref="D57:K58"/>
    <mergeCell ref="L57:L58"/>
    <mergeCell ref="M57:O58"/>
    <mergeCell ref="P57:Q58"/>
    <mergeCell ref="A59:B59"/>
    <mergeCell ref="D59:K59"/>
    <mergeCell ref="M59:O59"/>
    <mergeCell ref="P59:Q59"/>
    <mergeCell ref="A60:B60"/>
    <mergeCell ref="D60:Q60"/>
    <mergeCell ref="A61:Q61"/>
    <mergeCell ref="D63:K63"/>
    <mergeCell ref="M63:O63"/>
    <mergeCell ref="P63:Q63"/>
    <mergeCell ref="D62:K62"/>
    <mergeCell ref="M62:O62"/>
    <mergeCell ref="P62:Q62"/>
    <mergeCell ref="A64:Q64"/>
    <mergeCell ref="D65:K65"/>
    <mergeCell ref="M65:O65"/>
    <mergeCell ref="P65:Q65"/>
    <mergeCell ref="A66:Q66"/>
    <mergeCell ref="D67:K67"/>
    <mergeCell ref="M67:O67"/>
    <mergeCell ref="P67:Q67"/>
    <mergeCell ref="A68:Q68"/>
    <mergeCell ref="D69:K69"/>
    <mergeCell ref="M69:O69"/>
    <mergeCell ref="P69:Q69"/>
    <mergeCell ref="A70:B70"/>
    <mergeCell ref="D70:Q70"/>
    <mergeCell ref="A71:Q71"/>
    <mergeCell ref="D73:K73"/>
    <mergeCell ref="M73:O73"/>
    <mergeCell ref="P73:Q73"/>
    <mergeCell ref="D72:K72"/>
    <mergeCell ref="M72:O72"/>
    <mergeCell ref="P72:Q72"/>
    <mergeCell ref="A74:Q74"/>
    <mergeCell ref="D75:K75"/>
    <mergeCell ref="M75:O75"/>
    <mergeCell ref="P75:Q75"/>
    <mergeCell ref="A76:Q76"/>
    <mergeCell ref="D77:K77"/>
    <mergeCell ref="M77:O77"/>
    <mergeCell ref="P77:Q77"/>
    <mergeCell ref="A78:Q78"/>
    <mergeCell ref="P113:Q113"/>
    <mergeCell ref="A113:E113"/>
    <mergeCell ref="P114:Q114"/>
    <mergeCell ref="B119:E119"/>
    <mergeCell ref="N119:O119"/>
    <mergeCell ref="G120:I120"/>
    <mergeCell ref="B123:E123"/>
    <mergeCell ref="N123:O123"/>
    <mergeCell ref="D79:K79"/>
    <mergeCell ref="M79:O79"/>
    <mergeCell ref="P79:Q79"/>
    <mergeCell ref="A94:B95"/>
    <mergeCell ref="C94:E95"/>
    <mergeCell ref="F94:F95"/>
    <mergeCell ref="G94:I94"/>
    <mergeCell ref="J94:L94"/>
    <mergeCell ref="M94:O94"/>
    <mergeCell ref="P94:Q95"/>
    <mergeCell ref="C100:E100"/>
    <mergeCell ref="P97:Q97"/>
    <mergeCell ref="P98:Q98"/>
    <mergeCell ref="P99:Q99"/>
    <mergeCell ref="P101:Q101"/>
    <mergeCell ref="P102:Q102"/>
    <mergeCell ref="G124:I124"/>
    <mergeCell ref="B127:D127"/>
    <mergeCell ref="F127:G127"/>
    <mergeCell ref="C128:L128"/>
    <mergeCell ref="C97:E97"/>
    <mergeCell ref="C98:E98"/>
    <mergeCell ref="C99:E99"/>
    <mergeCell ref="C101:E101"/>
    <mergeCell ref="C102:E102"/>
    <mergeCell ref="C108:E108"/>
    <mergeCell ref="C109:E109"/>
    <mergeCell ref="C110:E110"/>
    <mergeCell ref="A112:B112"/>
    <mergeCell ref="C112:E112"/>
    <mergeCell ref="C111:E111"/>
    <mergeCell ref="A101:B101"/>
    <mergeCell ref="A102:B102"/>
    <mergeCell ref="A103:B103"/>
    <mergeCell ref="A106:B106"/>
    <mergeCell ref="C104:E104"/>
    <mergeCell ref="C105:E105"/>
    <mergeCell ref="A107:B107"/>
    <mergeCell ref="A108:B108"/>
    <mergeCell ref="A105:B105"/>
    <mergeCell ref="P85:Q85"/>
    <mergeCell ref="P109:Q109"/>
    <mergeCell ref="P110:Q110"/>
    <mergeCell ref="P111:Q111"/>
    <mergeCell ref="C103:E103"/>
    <mergeCell ref="C106:E106"/>
    <mergeCell ref="C107:E107"/>
    <mergeCell ref="P103:Q103"/>
    <mergeCell ref="P107:Q107"/>
    <mergeCell ref="P108:Q108"/>
    <mergeCell ref="A111:B111"/>
    <mergeCell ref="P104:Q104"/>
    <mergeCell ref="P106:Q106"/>
    <mergeCell ref="P105:Q105"/>
    <mergeCell ref="R94:R95"/>
    <mergeCell ref="D82:K82"/>
    <mergeCell ref="M82:O82"/>
    <mergeCell ref="P82:Q82"/>
    <mergeCell ref="P112:Q112"/>
    <mergeCell ref="B32:Q32"/>
    <mergeCell ref="A86:Q86"/>
    <mergeCell ref="D87:K87"/>
    <mergeCell ref="M87:O87"/>
    <mergeCell ref="P87:Q87"/>
    <mergeCell ref="A88:Q88"/>
    <mergeCell ref="D89:K89"/>
    <mergeCell ref="M89:O89"/>
    <mergeCell ref="P89:Q89"/>
    <mergeCell ref="A80:B80"/>
    <mergeCell ref="D80:Q80"/>
    <mergeCell ref="A81:Q81"/>
    <mergeCell ref="D83:K83"/>
    <mergeCell ref="M83:O83"/>
    <mergeCell ref="P83:Q83"/>
    <mergeCell ref="A84:Q84"/>
    <mergeCell ref="D85:K85"/>
    <mergeCell ref="M85:O85"/>
    <mergeCell ref="A104:B104"/>
  </mergeCells>
  <pageMargins left="0.74803149606299213" right="0.98425196850393704" top="0.74803149606299213" bottom="0.98425196850393704" header="0.51181102362204722" footer="0.5118110236220472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CompGlBug</dc:creator>
  <cp:lastModifiedBy>Comp</cp:lastModifiedBy>
  <cp:lastPrinted>2017-10-24T10:14:35Z</cp:lastPrinted>
  <dcterms:created xsi:type="dcterms:W3CDTF">2017-06-21T08:51:43Z</dcterms:created>
  <dcterms:modified xsi:type="dcterms:W3CDTF">2017-10-24T10:15:40Z</dcterms:modified>
</cp:coreProperties>
</file>