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9210" windowHeight="5985" activeTab="0"/>
  </bookViews>
  <sheets>
    <sheet name="2018" sheetId="1" r:id="rId1"/>
    <sheet name="Лист1" sheetId="2" r:id="rId2"/>
  </sheets>
  <definedNames>
    <definedName name="_xlnm.Print_Area" localSheetId="0">'2018'!$A$1:$E$551</definedName>
  </definedNames>
  <calcPr fullCalcOnLoad="1"/>
</workbook>
</file>

<file path=xl/sharedStrings.xml><?xml version="1.0" encoding="utf-8"?>
<sst xmlns="http://schemas.openxmlformats.org/spreadsheetml/2006/main" count="879" uniqueCount="217">
  <si>
    <t>Покіс газонів</t>
  </si>
  <si>
    <t>Знесення, кронування, санітарна обрізка дерев</t>
  </si>
  <si>
    <t>3. Знесення самовільно встановлених МАФ</t>
  </si>
  <si>
    <t>Забезпечення санітарної очистки території</t>
  </si>
  <si>
    <t>1.Забезпечення функціонування мереж зовнішнього освітлення</t>
  </si>
  <si>
    <t>ФОП Кущ Є.В.</t>
  </si>
  <si>
    <t>від снігу</t>
  </si>
  <si>
    <t xml:space="preserve">вакуумне </t>
  </si>
  <si>
    <t>вологе</t>
  </si>
  <si>
    <t>ТОВ "Карс Клінінг"</t>
  </si>
  <si>
    <t>км</t>
  </si>
  <si>
    <t>КП "Обрій ДКП"</t>
  </si>
  <si>
    <t>шт</t>
  </si>
  <si>
    <t>КП  ММР "Центр захисту тварин"</t>
  </si>
  <si>
    <t>Технічний нагляд</t>
  </si>
  <si>
    <t>Вартість виконаних робіт</t>
  </si>
  <si>
    <t>світлоточ</t>
  </si>
  <si>
    <t>Вивіз опалого листя, гілок дерев</t>
  </si>
  <si>
    <t>Проектні роботи</t>
  </si>
  <si>
    <t>Авторський нагляд</t>
  </si>
  <si>
    <t>кв. м.</t>
  </si>
  <si>
    <t>КП ГДМБ</t>
  </si>
  <si>
    <t>кв. м</t>
  </si>
  <si>
    <t xml:space="preserve">Вартість виконаних робіт </t>
  </si>
  <si>
    <t>кв.м.</t>
  </si>
  <si>
    <t>1. Проведення робіт по облаштуванню дитячих майданчиків:</t>
  </si>
  <si>
    <t>вул. 2, 9, 10, 11, 12 Козацька, вул. Воїнська</t>
  </si>
  <si>
    <t>Експлуатація та технічне обслуговування житлового фонду</t>
  </si>
  <si>
    <t>2. Проведення робіт по відновленню асфальтового покриття прибудинкових територій та внутрішньоквартальних проїздів</t>
  </si>
  <si>
    <t>Механічне прибирання доріг та тротуарів:</t>
  </si>
  <si>
    <t>Придбання обладнання, матеріалів, інвентарю, спецавтотехніки для благоустрою міста</t>
  </si>
  <si>
    <t>Оплата послуг (крім комунальних) у т.ч.:</t>
  </si>
  <si>
    <t xml:space="preserve">2. Збереження та утримання на належному рівні зеленої зони населеного пункту та поліпшення його екологічних умов </t>
  </si>
  <si>
    <t>3. Проведення поточного ремонту об'єктів вулично-дорожньої інфраструктури</t>
  </si>
  <si>
    <t>4. Забезпечення належного функціонування побутового та комунального обладнання житлової забудови</t>
  </si>
  <si>
    <t>5. Інші видатки з благоустрою</t>
  </si>
  <si>
    <t>Організація благоустрою населених пунктів (спеціальний)</t>
  </si>
  <si>
    <t xml:space="preserve">Проведення капітального ремонту об'єктів вулично-дорожньої інфраструктури                                                                                                                                                                                                                              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</si>
  <si>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</si>
  <si>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2.Забезпечення сприятливих умов для співіснування людей та тварин (підбір та кремація трупів тварин)</t>
  </si>
  <si>
    <t>Утримання та розвиток інфраструктури доріг та дорожньої інфраструктури за рахунок коштів місцевого бюджету</t>
  </si>
  <si>
    <t>Ліквідація несанкціонованих звалищ</t>
  </si>
  <si>
    <t>Забезпечення збору та вивезення сміття і відходів</t>
  </si>
  <si>
    <t>ТОВ "МАКРОМИР-ПРОЕКТ"</t>
  </si>
  <si>
    <t>пр. Корабелів вздовж ЗОШ №54 до ЗОШ №1</t>
  </si>
  <si>
    <t>Поточний ремонт МАФ</t>
  </si>
  <si>
    <t>Утримання та ефективна експлуатація об'єктів житлово-комунального господарства</t>
  </si>
  <si>
    <t>Організація благоустрою населених пунктів (загальний)</t>
  </si>
  <si>
    <t>Ручне прибирання доріг та тротуарів</t>
  </si>
  <si>
    <t>Зняття зайвого ґрунту</t>
  </si>
  <si>
    <t>1. Забезпечення утримання в належному стані об'єктів вулично-дорожньої мережі</t>
  </si>
  <si>
    <t>ФОП Королюк</t>
  </si>
  <si>
    <t>ТОВ "Миколаївавтодор"</t>
  </si>
  <si>
    <t>Покажчики з найменуванням вулиць</t>
  </si>
  <si>
    <t>ФОП Петрушков</t>
  </si>
  <si>
    <t>ФОП Гурко</t>
  </si>
  <si>
    <t>ФОП Ваховський</t>
  </si>
  <si>
    <t>Лавки</t>
  </si>
  <si>
    <t>мкрн. Богоявленський</t>
  </si>
  <si>
    <t>ФОП Дьомич</t>
  </si>
  <si>
    <t>вул. Торгова, 72</t>
  </si>
  <si>
    <t>пр. Богоявленський, 298 і 302</t>
  </si>
  <si>
    <t>ТОВ "Укрспецоборудование"</t>
  </si>
  <si>
    <t>ФОП Стеценко</t>
  </si>
  <si>
    <t>Господарчі товари</t>
  </si>
  <si>
    <t>ФОП Стрижиков</t>
  </si>
  <si>
    <t>пр. Богоявленський, 334</t>
  </si>
  <si>
    <t>пр. Богоявленський, 415</t>
  </si>
  <si>
    <t>Інформаційні таблички</t>
  </si>
  <si>
    <t xml:space="preserve">ФОП Озейчук </t>
  </si>
  <si>
    <t>вул. Новобудівна, 1</t>
  </si>
  <si>
    <t>огородження по пр. Богоявленський від вул. Прибузькій до зупиночних комплексів по парній сторонах</t>
  </si>
  <si>
    <t>Дорожнє огородження по пр. Богоявленському від вул. Океанівська до вул. Самойловича (східна сторона)</t>
  </si>
  <si>
    <t>ФОП Дейнеко</t>
  </si>
  <si>
    <t>Огорожа по вул. Райдужна, 61</t>
  </si>
  <si>
    <t>Вартість проектних робіт</t>
  </si>
  <si>
    <t>вул. Рибна, 1/2</t>
  </si>
  <si>
    <t>ТОВ "Зеленгосп"</t>
  </si>
  <si>
    <t>ТОВ "Кайсер"</t>
  </si>
  <si>
    <t>По пр. Богоявленському  від Океанівськ</t>
  </si>
  <si>
    <t>Богоявленський (технічна полоса)</t>
  </si>
  <si>
    <t>ФОП Озейчук</t>
  </si>
  <si>
    <t>Лавки (депутатські)</t>
  </si>
  <si>
    <t>ФОП Гончаренко</t>
  </si>
  <si>
    <t>Спорт. майданч. (огорожі) Глинки, Рибна</t>
  </si>
  <si>
    <t>пляжна зона біля яхт-клуб</t>
  </si>
  <si>
    <t>ТОВ "УРБАН-КОНСТРАКТ"</t>
  </si>
  <si>
    <t>вул. Новобудівна (кінологічний)</t>
  </si>
  <si>
    <t>Поточний ремонт МАФ (лавки)</t>
  </si>
  <si>
    <t>ФОП Звіренко</t>
  </si>
  <si>
    <t>ТОВ "Светолюкс-Электромонтаж"</t>
  </si>
  <si>
    <t>ТОВ "Светолюкс</t>
  </si>
  <si>
    <t>ФОП Басиста</t>
  </si>
  <si>
    <t>вул. Новобудівна, 1 (заміна зливоприйм)</t>
  </si>
  <si>
    <t>вул. О. Ольжича, 5а</t>
  </si>
  <si>
    <t>Богоявленський, 316, 318, 318/1, 322</t>
  </si>
  <si>
    <t>Металургів, 28</t>
  </si>
  <si>
    <t>пр. Богоявленський, 323/3</t>
  </si>
  <si>
    <t>ТОВ "Миколаївзеленгоп"</t>
  </si>
  <si>
    <t>пр. Корабелів вздовж 12, 12-а, 12-в, 12/1</t>
  </si>
  <si>
    <t>ПП "ФІБ"</t>
  </si>
  <si>
    <t>пр. Корабелів вздовж 10 до гімназії</t>
  </si>
  <si>
    <t>Лавки, лавки з навісом (депутатські)</t>
  </si>
  <si>
    <t>ФОП Григоренко</t>
  </si>
  <si>
    <t>Корабелів, 2-а, Айвазовського, 7</t>
  </si>
  <si>
    <t>ФОП Павлов</t>
  </si>
  <si>
    <t>Богоявленський від Новобудівної до Вишні</t>
  </si>
  <si>
    <t>Богоявленський від Ольжича до спортивн. Містечка "Корабельний"</t>
  </si>
  <si>
    <t>вул. Сагайдачного від Богоявленського до ЗОШ №29</t>
  </si>
  <si>
    <t>ФОП Фолтін</t>
  </si>
  <si>
    <t>Райдужна, 43, 45 (субвенція)</t>
  </si>
  <si>
    <t>ФОП Парулава</t>
  </si>
  <si>
    <t>Богоявленський (непарна ст.) Прибузьк</t>
  </si>
  <si>
    <t>Богоявленський (кладовище)</t>
  </si>
  <si>
    <t>Айвазовського "Ліцей"</t>
  </si>
  <si>
    <t>Океанівська, 34 (огорожа)</t>
  </si>
  <si>
    <t>ФОП Кобизєва</t>
  </si>
  <si>
    <t>міні-стадіон біля "Водолій"</t>
  </si>
  <si>
    <t>Богоявленський ріг Океанівська (огорож</t>
  </si>
  <si>
    <t>ПП "Стег"</t>
  </si>
  <si>
    <t>вул. Волкова, 126</t>
  </si>
  <si>
    <t>пров. 4-й Прибузький, 31</t>
  </si>
  <si>
    <t>вул. Ольжича, 3-а</t>
  </si>
  <si>
    <t>вул. Рильського, 35</t>
  </si>
  <si>
    <t>Огорожа по Новобудівній, 1</t>
  </si>
  <si>
    <t>Поточний ремонт МАФ (урни, стовпчики)</t>
  </si>
  <si>
    <t>Назва підрядної організації</t>
  </si>
  <si>
    <t>у розрізі об'єктів за територіальним розподіленням виборчих округів з обраними від них депутатами</t>
  </si>
  <si>
    <t xml:space="preserve">Найменування робіт та адреси об'єктів </t>
  </si>
  <si>
    <t>Номер виборчого округу</t>
  </si>
  <si>
    <t>ПІБ депутата</t>
  </si>
  <si>
    <t>Єнтін</t>
  </si>
  <si>
    <t>ІНФОРМАЦІЯ</t>
  </si>
  <si>
    <t xml:space="preserve">Підстави для вибору об'єктів </t>
  </si>
  <si>
    <t>Звернення мешканців району</t>
  </si>
  <si>
    <t>Петров</t>
  </si>
  <si>
    <t>18, 19</t>
  </si>
  <si>
    <t>Крісенко, Танасов</t>
  </si>
  <si>
    <t>без депутата</t>
  </si>
  <si>
    <t>Веселовська, Грипас</t>
  </si>
  <si>
    <t>Горбенко,Пономарьов</t>
  </si>
  <si>
    <t>без депутата,Єнтін</t>
  </si>
  <si>
    <t>Забезпечення санітарного стану району</t>
  </si>
  <si>
    <t>ГО "Академія лідерства"</t>
  </si>
  <si>
    <t xml:space="preserve">про використання  бюджетних коштів </t>
  </si>
  <si>
    <t>Сума виконаних робіт, тис.грн.</t>
  </si>
  <si>
    <t>1.Поточний ремонт дитячих та спортивних майданчиків</t>
  </si>
  <si>
    <t>2.Капітальний ремонт ігрових та спортивних майданчиків</t>
  </si>
  <si>
    <t>Субвенція  народного депутата Ільюка А.О.</t>
  </si>
  <si>
    <t>6.Поточний ремонт дренажних, водовідвідних споруд</t>
  </si>
  <si>
    <t xml:space="preserve">                                    по адміністрації Корабельного району станом на 01.09.2019 рік        </t>
  </si>
  <si>
    <t>ГРОМАДСЬКИЙ БЮДЖЕТ Богоявленський, 323/2 (огорожа)</t>
  </si>
  <si>
    <t>ТОВ "Ніковіта-Сервіс"</t>
  </si>
  <si>
    <t>ГРОМАДСЬКИЙ БЮДЖЕТ Богоявленський, 323/2</t>
  </si>
  <si>
    <t>ПП "Тігерон"</t>
  </si>
  <si>
    <t>пр. Богоявленський, 448</t>
  </si>
  <si>
    <t>Металургів, 34</t>
  </si>
  <si>
    <t>пр. Богоявл., 325, 327, "Лінкор", "Казка", пр. Корабелів, 11</t>
  </si>
  <si>
    <t>Богоявленський, 295</t>
  </si>
  <si>
    <t>вул. Олега Ольжича, 3-В</t>
  </si>
  <si>
    <t>2.Поточний ремонт внутрішньоквартальних проїздів</t>
  </si>
  <si>
    <t>вул. Райдужна, 51</t>
  </si>
  <si>
    <t>вул. Океанівська, 52-54</t>
  </si>
  <si>
    <t xml:space="preserve">ФОП Стеценко </t>
  </si>
  <si>
    <t>3.Капітальний ремонт внутрішньоквартальних проїздів</t>
  </si>
  <si>
    <t>вул. Океанівська, 18, 18/1, 18/2, 20, 20/1 і пр. Богоявл., 317, 319</t>
  </si>
  <si>
    <t>вул. Океанівська, №16, №18</t>
  </si>
  <si>
    <t>ФОП Басиста Т.А.</t>
  </si>
  <si>
    <t>4.Поточний ремонт тротуарів</t>
  </si>
  <si>
    <t>Сагайдачного ріг Уральської</t>
  </si>
  <si>
    <t>по об’їзній дорозі від озера до зупинки «Єсеніна»</t>
  </si>
  <si>
    <t>вул. Айвазовського зупинка «Ліцей»</t>
  </si>
  <si>
    <t>5.Поточний ремонт зупинок</t>
  </si>
  <si>
    <t>вул. Айвазовського, 11-б</t>
  </si>
  <si>
    <t xml:space="preserve">пр. Богоявленському, 314/2 </t>
  </si>
  <si>
    <t>пр. Богоявленський,293, Металург. 34-36</t>
  </si>
  <si>
    <t>пров. Молодіжний, 2</t>
  </si>
  <si>
    <t>6.Поточний ремонт контейнерних майданчиків</t>
  </si>
  <si>
    <t>7.Капітальний ремонт тротуарів</t>
  </si>
  <si>
    <t>Богоявленський від Новобудівної до Остапа Вишні</t>
  </si>
  <si>
    <t>ТОВ "Інжиніринг-груп"</t>
  </si>
  <si>
    <t>Сагайдачного від Богоявленського до ЗОШ №29</t>
  </si>
  <si>
    <t>пр. Богоявленський від вул. Океанівська до пр. Корабелів (парна сторона)</t>
  </si>
  <si>
    <t>пр. Богоявленський від вул. Океанівська до пр. Корабелів (непарна сторона)</t>
  </si>
  <si>
    <t>8.Поточний ремонт мереж зовнішнього освітлення</t>
  </si>
  <si>
    <t>вул. Павлова та пров. 1 Прибузький</t>
  </si>
  <si>
    <t>вул. Металургів-пр. Богоявленський,314</t>
  </si>
  <si>
    <t>вул. Новобудівна (кінологічний майдан.)</t>
  </si>
  <si>
    <t>вул. Рибна - вул. Березова</t>
  </si>
  <si>
    <t>Приозерна та вул. Єсеніна</t>
  </si>
  <si>
    <t>Берегова зона від Новобудівної до Мет.</t>
  </si>
  <si>
    <t>Запорізька, 4-а Козацька</t>
  </si>
  <si>
    <t>вул. Толстого від вул. Літньої до вул. Приміської</t>
  </si>
  <si>
    <t>пров. Чернишевського</t>
  </si>
  <si>
    <t>пров. Лесі Українки від вул Л. Українки до Пшеницина</t>
  </si>
  <si>
    <t>вул. Новобудівна біля №57/1</t>
  </si>
  <si>
    <t>пров. 3 Прибузький</t>
  </si>
  <si>
    <t>9.Капітальний ремонт мереж зовнішнього освітлення</t>
  </si>
  <si>
    <t>9.Поточний ремонт міських доріг</t>
  </si>
  <si>
    <t>вул. Прибузька</t>
  </si>
  <si>
    <t>пров. Зимовий</t>
  </si>
  <si>
    <t>Галицинівська від №50 до №56</t>
  </si>
  <si>
    <t>10.Капітальний ремонт міських доріг</t>
  </si>
  <si>
    <t>Галицинівська від №50 до Лесі Укр.</t>
  </si>
  <si>
    <t>вул. Волгоградська від Богоявленського до №31</t>
  </si>
  <si>
    <t>пров. Рибальченко від Кобзарської до №60</t>
  </si>
  <si>
    <t>Нац. Гвардії від Океанівської до №1А</t>
  </si>
  <si>
    <t>пров. Широкий (ІІ черга)</t>
  </si>
  <si>
    <t>ФОП Гурко А.М.</t>
  </si>
  <si>
    <t>Переможці голосування громадського проекту</t>
  </si>
  <si>
    <t>Горбенко, Пономарьов</t>
  </si>
  <si>
    <t>23,24,20</t>
  </si>
  <si>
    <t>Петров, Горбенко, Пономарьов, без депутата</t>
  </si>
  <si>
    <t>19, 20</t>
  </si>
  <si>
    <t>Єнтін, без депутата</t>
  </si>
  <si>
    <t>Об'їзна дорога "вул. Фруктова", "Хлібозавод"</t>
  </si>
  <si>
    <t>Металургів від Леваневського до Львів.(2 черга)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</si>
</sst>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0_р_."/>
    <numFmt numFmtId="198" formatCode="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#,##0.0000"/>
    <numFmt numFmtId="205" formatCode="#,##0.0"/>
    <numFmt numFmtId="206" formatCode="0.000"/>
    <numFmt numFmtId="207" formatCode="0.0000"/>
    <numFmt numFmtId="208" formatCode="#,##0.00000"/>
    <numFmt numFmtId="209" formatCode="#,##0.000000"/>
    <numFmt numFmtId="210" formatCode="#,##0.0000000"/>
    <numFmt numFmtId="211" formatCode="#,##0.00;[Red]\-#,##0.00"/>
    <numFmt numFmtId="212" formatCode="#,##0.00\ &quot;грн.&quot;"/>
    <numFmt numFmtId="213" formatCode="0.00000"/>
    <numFmt numFmtId="214" formatCode="0.000000"/>
    <numFmt numFmtId="215" formatCode="0.0000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32" borderId="10" xfId="0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49" fontId="12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36" borderId="10" xfId="0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 wrapText="1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213" fontId="0" fillId="0" borderId="10" xfId="0" applyNumberFormat="1" applyFont="1" applyFill="1" applyBorder="1" applyAlignment="1" applyProtection="1">
      <alignment horizontal="right"/>
      <protection locked="0"/>
    </xf>
    <xf numFmtId="213" fontId="0" fillId="33" borderId="10" xfId="0" applyNumberFormat="1" applyFont="1" applyFill="1" applyBorder="1" applyAlignment="1" applyProtection="1">
      <alignment horizontal="right"/>
      <protection locked="0"/>
    </xf>
    <xf numFmtId="213" fontId="0" fillId="0" borderId="10" xfId="0" applyNumberFormat="1" applyFont="1" applyFill="1" applyBorder="1" applyAlignment="1" applyProtection="1">
      <alignment horizontal="right"/>
      <protection locked="0"/>
    </xf>
    <xf numFmtId="208" fontId="0" fillId="0" borderId="0" xfId="0" applyNumberFormat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213" fontId="0" fillId="35" borderId="10" xfId="0" applyNumberFormat="1" applyFill="1" applyBorder="1" applyAlignment="1" applyProtection="1">
      <alignment horizontal="right" vertical="center"/>
      <protection locked="0"/>
    </xf>
    <xf numFmtId="213" fontId="9" fillId="34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213" fontId="0" fillId="33" borderId="10" xfId="0" applyNumberFormat="1" applyFill="1" applyBorder="1" applyAlignment="1" applyProtection="1">
      <alignment horizontal="right" vertical="center"/>
      <protection locked="0"/>
    </xf>
    <xf numFmtId="0" fontId="13" fillId="33" borderId="10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5" fillId="32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35" borderId="10" xfId="0" applyFont="1" applyFill="1" applyBorder="1" applyAlignment="1" applyProtection="1">
      <alignment horizontal="left"/>
      <protection locked="0"/>
    </xf>
    <xf numFmtId="4" fontId="13" fillId="34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36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15" fillId="35" borderId="10" xfId="0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 applyProtection="1">
      <alignment horizontal="left" wrapText="1"/>
      <protection locked="0"/>
    </xf>
    <xf numFmtId="4" fontId="15" fillId="35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213" fontId="9" fillId="33" borderId="10" xfId="0" applyNumberFormat="1" applyFont="1" applyFill="1" applyBorder="1" applyAlignment="1" applyProtection="1">
      <alignment horizontal="right" vertical="center"/>
      <protection locked="0"/>
    </xf>
    <xf numFmtId="213" fontId="9" fillId="32" borderId="10" xfId="0" applyNumberFormat="1" applyFont="1" applyFill="1" applyBorder="1" applyAlignment="1" applyProtection="1">
      <alignment horizontal="right" vertical="center"/>
      <protection locked="0"/>
    </xf>
    <xf numFmtId="213" fontId="9" fillId="35" borderId="10" xfId="0" applyNumberFormat="1" applyFont="1" applyFill="1" applyBorder="1" applyAlignment="1" applyProtection="1">
      <alignment horizontal="right" vertical="center"/>
      <protection locked="0"/>
    </xf>
    <xf numFmtId="213" fontId="0" fillId="0" borderId="10" xfId="0" applyNumberFormat="1" applyBorder="1" applyAlignment="1" applyProtection="1">
      <alignment horizontal="right" vertical="center"/>
      <protection locked="0"/>
    </xf>
    <xf numFmtId="213" fontId="0" fillId="0" borderId="10" xfId="0" applyNumberFormat="1" applyFill="1" applyBorder="1" applyAlignment="1" applyProtection="1">
      <alignment horizontal="right"/>
      <protection locked="0"/>
    </xf>
    <xf numFmtId="213" fontId="9" fillId="34" borderId="10" xfId="0" applyNumberFormat="1" applyFont="1" applyFill="1" applyBorder="1" applyAlignment="1" applyProtection="1">
      <alignment horizontal="right"/>
      <protection locked="0"/>
    </xf>
    <xf numFmtId="213" fontId="0" fillId="0" borderId="10" xfId="0" applyNumberFormat="1" applyFont="1" applyFill="1" applyBorder="1" applyAlignment="1" applyProtection="1">
      <alignment horizontal="right" vertical="center"/>
      <protection locked="0"/>
    </xf>
    <xf numFmtId="213" fontId="0" fillId="0" borderId="10" xfId="0" applyNumberFormat="1" applyBorder="1" applyAlignment="1" applyProtection="1">
      <alignment horizontal="right"/>
      <protection locked="0"/>
    </xf>
    <xf numFmtId="213" fontId="9" fillId="35" borderId="10" xfId="0" applyNumberFormat="1" applyFont="1" applyFill="1" applyBorder="1" applyAlignment="1" applyProtection="1">
      <alignment horizontal="right"/>
      <protection locked="0"/>
    </xf>
    <xf numFmtId="213" fontId="9" fillId="32" borderId="10" xfId="0" applyNumberFormat="1" applyFont="1" applyFill="1" applyBorder="1" applyAlignment="1" applyProtection="1">
      <alignment horizontal="right"/>
      <protection locked="0"/>
    </xf>
    <xf numFmtId="213" fontId="0" fillId="35" borderId="10" xfId="0" applyNumberFormat="1" applyFill="1" applyBorder="1" applyAlignment="1" applyProtection="1">
      <alignment/>
      <protection locked="0"/>
    </xf>
    <xf numFmtId="213" fontId="0" fillId="36" borderId="10" xfId="0" applyNumberFormat="1" applyFill="1" applyBorder="1" applyAlignment="1" applyProtection="1">
      <alignment horizontal="right"/>
      <protection locked="0"/>
    </xf>
    <xf numFmtId="213" fontId="0" fillId="36" borderId="10" xfId="0" applyNumberFormat="1" applyFill="1" applyBorder="1" applyAlignment="1" applyProtection="1">
      <alignment/>
      <protection locked="0"/>
    </xf>
    <xf numFmtId="213" fontId="9" fillId="33" borderId="10" xfId="0" applyNumberFormat="1" applyFont="1" applyFill="1" applyBorder="1" applyAlignment="1" applyProtection="1">
      <alignment horizontal="right"/>
      <protection locked="0"/>
    </xf>
    <xf numFmtId="213" fontId="9" fillId="35" borderId="10" xfId="0" applyNumberFormat="1" applyFont="1" applyFill="1" applyBorder="1" applyAlignment="1" applyProtection="1">
      <alignment/>
      <protection locked="0"/>
    </xf>
    <xf numFmtId="213" fontId="0" fillId="0" borderId="10" xfId="0" applyNumberFormat="1" applyFill="1" applyBorder="1" applyAlignment="1" applyProtection="1">
      <alignment/>
      <protection locked="0"/>
    </xf>
    <xf numFmtId="213" fontId="0" fillId="33" borderId="10" xfId="0" applyNumberFormat="1" applyFill="1" applyBorder="1" applyAlignment="1" applyProtection="1">
      <alignment/>
      <protection locked="0"/>
    </xf>
    <xf numFmtId="213" fontId="0" fillId="33" borderId="10" xfId="0" applyNumberFormat="1" applyFill="1" applyBorder="1" applyAlignment="1" applyProtection="1">
      <alignment horizontal="right"/>
      <protection locked="0"/>
    </xf>
    <xf numFmtId="213" fontId="0" fillId="0" borderId="10" xfId="0" applyNumberFormat="1" applyFont="1" applyBorder="1" applyAlignment="1" applyProtection="1">
      <alignment horizontal="right" vertical="center"/>
      <protection locked="0"/>
    </xf>
    <xf numFmtId="213" fontId="0" fillId="0" borderId="11" xfId="0" applyNumberFormat="1" applyBorder="1" applyAlignment="1" applyProtection="1">
      <alignment horizontal="right"/>
      <protection locked="0"/>
    </xf>
    <xf numFmtId="213" fontId="0" fillId="0" borderId="12" xfId="0" applyNumberFormat="1" applyBorder="1" applyAlignment="1" applyProtection="1">
      <alignment horizontal="right"/>
      <protection locked="0"/>
    </xf>
    <xf numFmtId="213" fontId="0" fillId="0" borderId="0" xfId="0" applyNumberFormat="1" applyAlignment="1">
      <alignment/>
    </xf>
    <xf numFmtId="0" fontId="0" fillId="34" borderId="10" xfId="0" applyFill="1" applyBorder="1" applyAlignment="1" applyProtection="1">
      <alignment horizontal="left"/>
      <protection locked="0"/>
    </xf>
    <xf numFmtId="213" fontId="9" fillId="34" borderId="10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13" fontId="0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08" fontId="9" fillId="0" borderId="0" xfId="0" applyNumberFormat="1" applyFont="1" applyAlignment="1" applyProtection="1">
      <alignment horizontal="right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208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right" vertical="center"/>
      <protection locked="0"/>
    </xf>
    <xf numFmtId="49" fontId="9" fillId="35" borderId="10" xfId="0" applyNumberFormat="1" applyFont="1" applyFill="1" applyBorder="1" applyAlignment="1" applyProtection="1">
      <alignment horizontal="right"/>
      <protection locked="0"/>
    </xf>
    <xf numFmtId="49" fontId="0" fillId="35" borderId="10" xfId="0" applyNumberFormat="1" applyFill="1" applyBorder="1" applyAlignment="1" applyProtection="1">
      <alignment horizontal="right" vertical="center"/>
      <protection locked="0"/>
    </xf>
    <xf numFmtId="0" fontId="56" fillId="0" borderId="10" xfId="0" applyFont="1" applyBorder="1" applyAlignment="1" applyProtection="1">
      <alignment horizontal="right" vertical="center" wrapText="1"/>
      <protection locked="0"/>
    </xf>
    <xf numFmtId="0" fontId="57" fillId="0" borderId="10" xfId="0" applyFont="1" applyBorder="1" applyAlignment="1" applyProtection="1">
      <alignment horizontal="left"/>
      <protection locked="0"/>
    </xf>
    <xf numFmtId="213" fontId="58" fillId="0" borderId="10" xfId="0" applyNumberFormat="1" applyFont="1" applyBorder="1" applyAlignment="1" applyProtection="1">
      <alignment horizontal="right"/>
      <protection locked="0"/>
    </xf>
    <xf numFmtId="0" fontId="58" fillId="0" borderId="10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/>
      <protection locked="0"/>
    </xf>
    <xf numFmtId="0" fontId="57" fillId="33" borderId="10" xfId="0" applyFont="1" applyFill="1" applyBorder="1" applyAlignment="1" applyProtection="1">
      <alignment horizontal="left"/>
      <protection locked="0"/>
    </xf>
    <xf numFmtId="213" fontId="58" fillId="33" borderId="10" xfId="0" applyNumberFormat="1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8" fillId="33" borderId="0" xfId="0" applyFont="1" applyFill="1" applyAlignment="1" applyProtection="1">
      <alignment/>
      <protection locked="0"/>
    </xf>
    <xf numFmtId="213" fontId="58" fillId="0" borderId="10" xfId="0" applyNumberFormat="1" applyFont="1" applyBorder="1" applyAlignment="1" applyProtection="1">
      <alignment horizontal="right" vertical="center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15" fillId="12" borderId="10" xfId="0" applyFont="1" applyFill="1" applyBorder="1" applyAlignment="1" applyProtection="1">
      <alignment horizontal="left"/>
      <protection locked="0"/>
    </xf>
    <xf numFmtId="213" fontId="9" fillId="12" borderId="10" xfId="0" applyNumberFormat="1" applyFont="1" applyFill="1" applyBorder="1" applyAlignment="1" applyProtection="1">
      <alignment horizontal="right" vertical="center"/>
      <protection locked="0"/>
    </xf>
    <xf numFmtId="0" fontId="11" fillId="12" borderId="10" xfId="0" applyFont="1" applyFill="1" applyBorder="1" applyAlignment="1" applyProtection="1">
      <alignment horizontal="left" vertical="center" wrapText="1"/>
      <protection locked="0"/>
    </xf>
    <xf numFmtId="0" fontId="9" fillId="12" borderId="10" xfId="0" applyFont="1" applyFill="1" applyBorder="1" applyAlignment="1" applyProtection="1">
      <alignment horizontal="left" vertical="center"/>
      <protection locked="0"/>
    </xf>
    <xf numFmtId="0" fontId="0" fillId="12" borderId="0" xfId="0" applyFill="1" applyAlignment="1" applyProtection="1">
      <alignment/>
      <protection locked="0"/>
    </xf>
    <xf numFmtId="0" fontId="10" fillId="12" borderId="10" xfId="0" applyFont="1" applyFill="1" applyBorder="1" applyAlignment="1" applyProtection="1">
      <alignment horizontal="right" vertical="center" wrapText="1"/>
      <protection locked="0"/>
    </xf>
    <xf numFmtId="213" fontId="0" fillId="12" borderId="10" xfId="0" applyNumberFormat="1" applyFill="1" applyBorder="1" applyAlignment="1" applyProtection="1">
      <alignment horizontal="right" vertical="center"/>
      <protection locked="0"/>
    </xf>
    <xf numFmtId="0" fontId="0" fillId="12" borderId="10" xfId="0" applyFill="1" applyBorder="1" applyAlignment="1" applyProtection="1">
      <alignment horizontal="left" vertical="center"/>
      <protection locked="0"/>
    </xf>
    <xf numFmtId="0" fontId="9" fillId="12" borderId="10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left" wrapText="1"/>
      <protection locked="0"/>
    </xf>
    <xf numFmtId="0" fontId="13" fillId="12" borderId="10" xfId="0" applyFont="1" applyFill="1" applyBorder="1" applyAlignment="1" applyProtection="1">
      <alignment horizontal="left"/>
      <protection locked="0"/>
    </xf>
    <xf numFmtId="0" fontId="9" fillId="12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horizontal="left" vertical="center" wrapText="1"/>
      <protection locked="0"/>
    </xf>
    <xf numFmtId="0" fontId="17" fillId="35" borderId="10" xfId="0" applyFont="1" applyFill="1" applyBorder="1" applyAlignment="1" applyProtection="1">
      <alignment horizontal="left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6" borderId="10" xfId="0" applyFont="1" applyFill="1" applyBorder="1" applyAlignment="1" applyProtection="1">
      <alignment horizontal="left"/>
      <protection locked="0"/>
    </xf>
    <xf numFmtId="0" fontId="0" fillId="12" borderId="13" xfId="0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14" fillId="12" borderId="10" xfId="0" applyFont="1" applyFill="1" applyBorder="1" applyAlignment="1" applyProtection="1">
      <alignment horizontal="left" vertical="center" wrapText="1"/>
      <protection locked="0"/>
    </xf>
    <xf numFmtId="4" fontId="13" fillId="12" borderId="10" xfId="0" applyNumberFormat="1" applyFont="1" applyFill="1" applyBorder="1" applyAlignment="1">
      <alignment horizontal="left" vertical="center" wrapText="1"/>
    </xf>
    <xf numFmtId="0" fontId="57" fillId="12" borderId="10" xfId="0" applyFont="1" applyFill="1" applyBorder="1" applyAlignment="1" applyProtection="1">
      <alignment horizontal="left" vertical="center" wrapText="1"/>
      <protection locked="0"/>
    </xf>
    <xf numFmtId="213" fontId="0" fillId="0" borderId="10" xfId="0" applyNumberFormat="1" applyFont="1" applyFill="1" applyBorder="1" applyAlignment="1" applyProtection="1">
      <alignment horizontal="right" vertical="center"/>
      <protection locked="0"/>
    </xf>
    <xf numFmtId="213" fontId="0" fillId="0" borderId="10" xfId="0" applyNumberFormat="1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13" fontId="0" fillId="33" borderId="10" xfId="0" applyNumberFormat="1" applyFont="1" applyFill="1" applyBorder="1" applyAlignment="1" applyProtection="1">
      <alignment horizontal="right"/>
      <protection locked="0"/>
    </xf>
    <xf numFmtId="49" fontId="9" fillId="12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33" borderId="10" xfId="0" applyNumberFormat="1" applyFont="1" applyFill="1" applyBorder="1" applyAlignment="1" applyProtection="1">
      <alignment horizontal="left" vertical="center"/>
      <protection locked="0"/>
    </xf>
    <xf numFmtId="49" fontId="9" fillId="32" borderId="10" xfId="0" applyNumberFormat="1" applyFont="1" applyFill="1" applyBorder="1" applyAlignment="1" applyProtection="1">
      <alignment horizontal="left" vertical="center"/>
      <protection locked="0"/>
    </xf>
    <xf numFmtId="49" fontId="9" fillId="35" borderId="10" xfId="0" applyNumberFormat="1" applyFont="1" applyFill="1" applyBorder="1" applyAlignment="1" applyProtection="1">
      <alignment horizontal="left" vertical="center"/>
      <protection locked="0"/>
    </xf>
    <xf numFmtId="49" fontId="9" fillId="34" borderId="1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left" vertical="center"/>
      <protection locked="0"/>
    </xf>
    <xf numFmtId="49" fontId="9" fillId="35" borderId="10" xfId="0" applyNumberFormat="1" applyFont="1" applyFill="1" applyBorder="1" applyAlignment="1" applyProtection="1">
      <alignment horizontal="left"/>
      <protection locked="0"/>
    </xf>
    <xf numFmtId="49" fontId="9" fillId="32" borderId="10" xfId="0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36" borderId="10" xfId="0" applyNumberFormat="1" applyFont="1" applyFill="1" applyBorder="1" applyAlignment="1" applyProtection="1">
      <alignment horizontal="left"/>
      <protection locked="0"/>
    </xf>
    <xf numFmtId="49" fontId="59" fillId="0" borderId="10" xfId="0" applyNumberFormat="1" applyFont="1" applyBorder="1" applyAlignment="1" applyProtection="1">
      <alignment horizontal="left"/>
      <protection locked="0"/>
    </xf>
    <xf numFmtId="49" fontId="59" fillId="33" borderId="10" xfId="0" applyNumberFormat="1" applyFont="1" applyFill="1" applyBorder="1" applyAlignment="1" applyProtection="1">
      <alignment horizontal="left"/>
      <protection locked="0"/>
    </xf>
    <xf numFmtId="49" fontId="59" fillId="0" borderId="1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2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9" fillId="33" borderId="10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7" fillId="12" borderId="10" xfId="0" applyFont="1" applyFill="1" applyBorder="1" applyAlignment="1" applyProtection="1">
      <alignment horizontal="left"/>
      <protection locked="0"/>
    </xf>
    <xf numFmtId="0" fontId="0" fillId="12" borderId="10" xfId="0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F55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542" sqref="A542"/>
    </sheetView>
  </sheetViews>
  <sheetFormatPr defaultColWidth="9.00390625" defaultRowHeight="12.75"/>
  <cols>
    <col min="1" max="1" width="34.125" style="1" customWidth="1"/>
    <col min="2" max="2" width="19.375" style="10" customWidth="1"/>
    <col min="3" max="3" width="14.375" style="37" customWidth="1"/>
    <col min="4" max="4" width="14.00390625" style="163" customWidth="1"/>
    <col min="5" max="5" width="28.125" style="153" customWidth="1"/>
    <col min="6" max="6" width="41.75390625" style="10" customWidth="1"/>
    <col min="7" max="16384" width="9.125" style="1" customWidth="1"/>
  </cols>
  <sheetData>
    <row r="2" spans="1:6" ht="12.75">
      <c r="A2" s="91"/>
      <c r="B2" s="91"/>
      <c r="C2" s="91" t="s">
        <v>132</v>
      </c>
      <c r="D2" s="91"/>
      <c r="E2" s="143"/>
      <c r="F2" s="91"/>
    </row>
    <row r="3" spans="1:6" ht="12.75">
      <c r="A3" s="92"/>
      <c r="B3" s="92"/>
      <c r="C3" s="92" t="s">
        <v>144</v>
      </c>
      <c r="D3" s="92"/>
      <c r="E3" s="144"/>
      <c r="F3" s="92"/>
    </row>
    <row r="4" spans="1:6" ht="12.75">
      <c r="A4" s="92"/>
      <c r="B4" s="92"/>
      <c r="C4" s="92" t="s">
        <v>127</v>
      </c>
      <c r="D4" s="92"/>
      <c r="E4" s="144"/>
      <c r="F4" s="92"/>
    </row>
    <row r="5" ht="12.75">
      <c r="C5" s="94" t="s">
        <v>150</v>
      </c>
    </row>
    <row r="6" spans="1:6" ht="45" customHeight="1">
      <c r="A6" s="93" t="s">
        <v>128</v>
      </c>
      <c r="B6" s="95" t="s">
        <v>126</v>
      </c>
      <c r="C6" s="96" t="s">
        <v>145</v>
      </c>
      <c r="D6" s="95" t="s">
        <v>129</v>
      </c>
      <c r="E6" s="154" t="s">
        <v>130</v>
      </c>
      <c r="F6" s="9" t="s">
        <v>133</v>
      </c>
    </row>
    <row r="7" spans="1:6" s="41" customFormat="1" ht="36" hidden="1">
      <c r="A7" s="3" t="s">
        <v>46</v>
      </c>
      <c r="B7" s="49"/>
      <c r="C7" s="65">
        <f>SUM(C8,C144)</f>
        <v>6862.82413</v>
      </c>
      <c r="D7" s="125"/>
      <c r="E7" s="145">
        <f>SUM(E8,E144)</f>
        <v>0</v>
      </c>
      <c r="F7" s="42"/>
    </row>
    <row r="8" spans="1:6" ht="23.25" customHeight="1" hidden="1">
      <c r="A8" s="2" t="s">
        <v>27</v>
      </c>
      <c r="B8" s="51"/>
      <c r="C8" s="66">
        <f>SUM(C10,C40,C76,C104)</f>
        <v>5638.2104</v>
      </c>
      <c r="D8" s="164"/>
      <c r="E8" s="146">
        <f>SUM(E10,E40,E76,E104)</f>
        <v>0</v>
      </c>
      <c r="F8" s="22"/>
    </row>
    <row r="9" spans="1:6" ht="24" hidden="1">
      <c r="A9" s="3" t="s">
        <v>25</v>
      </c>
      <c r="B9" s="52"/>
      <c r="C9" s="65">
        <f>SUM(C10,C40)</f>
        <v>1774.0852099999997</v>
      </c>
      <c r="D9" s="165"/>
      <c r="E9" s="145">
        <f>SUM(E10,E40)</f>
        <v>0</v>
      </c>
      <c r="F9" s="23"/>
    </row>
    <row r="10" spans="1:6" ht="25.5">
      <c r="A10" s="128" t="s">
        <v>146</v>
      </c>
      <c r="B10" s="53"/>
      <c r="C10" s="67">
        <f>SUM(C11,C14,C17,C20,C23,C26,C28,C31,C34,C37)</f>
        <v>798.8215499999999</v>
      </c>
      <c r="D10" s="166"/>
      <c r="E10" s="147"/>
      <c r="F10" s="97"/>
    </row>
    <row r="11" spans="1:6" s="116" customFormat="1" ht="24">
      <c r="A11" s="12" t="s">
        <v>151</v>
      </c>
      <c r="B11" s="55" t="s">
        <v>152</v>
      </c>
      <c r="C11" s="40">
        <v>77.99661</v>
      </c>
      <c r="D11" s="123">
        <v>24</v>
      </c>
      <c r="E11" s="142" t="s">
        <v>210</v>
      </c>
      <c r="F11" s="119" t="s">
        <v>209</v>
      </c>
    </row>
    <row r="12" spans="1:6" s="116" customFormat="1" ht="12.75" hidden="1">
      <c r="A12" s="11" t="s">
        <v>15</v>
      </c>
      <c r="B12" s="112"/>
      <c r="C12" s="118"/>
      <c r="D12" s="123"/>
      <c r="E12" s="142"/>
      <c r="F12" s="119"/>
    </row>
    <row r="13" spans="1:6" s="116" customFormat="1" ht="12.75" hidden="1">
      <c r="A13" s="11" t="s">
        <v>14</v>
      </c>
      <c r="B13" s="112"/>
      <c r="C13" s="118"/>
      <c r="D13" s="123"/>
      <c r="E13" s="142"/>
      <c r="F13" s="119"/>
    </row>
    <row r="14" spans="1:6" s="116" customFormat="1" ht="24">
      <c r="A14" s="12" t="s">
        <v>153</v>
      </c>
      <c r="B14" s="55" t="s">
        <v>154</v>
      </c>
      <c r="C14" s="40">
        <v>120.92082</v>
      </c>
      <c r="D14" s="123">
        <v>24</v>
      </c>
      <c r="E14" s="142" t="s">
        <v>210</v>
      </c>
      <c r="F14" s="119" t="s">
        <v>209</v>
      </c>
    </row>
    <row r="15" spans="1:6" s="116" customFormat="1" ht="12.75" hidden="1">
      <c r="A15" s="11" t="s">
        <v>15</v>
      </c>
      <c r="B15" s="112"/>
      <c r="C15" s="118"/>
      <c r="D15" s="123"/>
      <c r="E15" s="142"/>
      <c r="F15" s="119"/>
    </row>
    <row r="16" spans="1:6" s="116" customFormat="1" ht="12.75" hidden="1">
      <c r="A16" s="11" t="s">
        <v>14</v>
      </c>
      <c r="B16" s="112"/>
      <c r="C16" s="118"/>
      <c r="D16" s="123"/>
      <c r="E16" s="142"/>
      <c r="F16" s="119"/>
    </row>
    <row r="17" spans="1:6" s="116" customFormat="1" ht="12.75">
      <c r="A17" s="12" t="s">
        <v>155</v>
      </c>
      <c r="B17" s="55" t="s">
        <v>154</v>
      </c>
      <c r="C17" s="113">
        <v>201.17898</v>
      </c>
      <c r="D17" s="123">
        <v>22</v>
      </c>
      <c r="E17" s="142" t="s">
        <v>138</v>
      </c>
      <c r="F17" s="119" t="s">
        <v>134</v>
      </c>
    </row>
    <row r="18" spans="1:6" s="116" customFormat="1" ht="12.75" hidden="1">
      <c r="A18" s="11" t="s">
        <v>15</v>
      </c>
      <c r="B18" s="112"/>
      <c r="C18" s="118"/>
      <c r="D18" s="123"/>
      <c r="E18" s="142"/>
      <c r="F18" s="119"/>
    </row>
    <row r="19" spans="1:6" s="116" customFormat="1" ht="12.75" hidden="1">
      <c r="A19" s="11" t="s">
        <v>14</v>
      </c>
      <c r="B19" s="112"/>
      <c r="C19" s="118"/>
      <c r="D19" s="123"/>
      <c r="E19" s="142"/>
      <c r="F19" s="119"/>
    </row>
    <row r="20" spans="1:6" s="116" customFormat="1" ht="12.75">
      <c r="A20" s="12" t="s">
        <v>156</v>
      </c>
      <c r="B20" s="55" t="s">
        <v>154</v>
      </c>
      <c r="C20" s="113">
        <v>22.78915</v>
      </c>
      <c r="D20" s="123">
        <v>20</v>
      </c>
      <c r="E20" s="142" t="s">
        <v>138</v>
      </c>
      <c r="F20" s="119" t="s">
        <v>134</v>
      </c>
    </row>
    <row r="21" spans="1:6" s="116" customFormat="1" ht="12.75" hidden="1">
      <c r="A21" s="11" t="s">
        <v>15</v>
      </c>
      <c r="B21" s="112"/>
      <c r="C21" s="118"/>
      <c r="D21" s="123"/>
      <c r="E21" s="142"/>
      <c r="F21" s="119"/>
    </row>
    <row r="22" spans="1:6" s="116" customFormat="1" ht="12.75" hidden="1">
      <c r="A22" s="11" t="s">
        <v>14</v>
      </c>
      <c r="B22" s="112"/>
      <c r="C22" s="118"/>
      <c r="D22" s="123"/>
      <c r="E22" s="142"/>
      <c r="F22" s="119"/>
    </row>
    <row r="23" spans="1:6" s="116" customFormat="1" ht="30.75" customHeight="1">
      <c r="A23" s="18" t="s">
        <v>157</v>
      </c>
      <c r="B23" s="55" t="s">
        <v>154</v>
      </c>
      <c r="C23" s="113">
        <v>86.24879</v>
      </c>
      <c r="D23" s="123" t="s">
        <v>211</v>
      </c>
      <c r="E23" s="178" t="s">
        <v>212</v>
      </c>
      <c r="F23" s="119" t="s">
        <v>134</v>
      </c>
    </row>
    <row r="24" spans="1:6" s="116" customFormat="1" ht="12.75" hidden="1">
      <c r="A24" s="11" t="s">
        <v>15</v>
      </c>
      <c r="B24" s="112"/>
      <c r="C24" s="118"/>
      <c r="D24" s="123"/>
      <c r="E24" s="142"/>
      <c r="F24" s="119"/>
    </row>
    <row r="25" spans="1:6" s="116" customFormat="1" ht="12.75" hidden="1">
      <c r="A25" s="11" t="s">
        <v>14</v>
      </c>
      <c r="B25" s="112"/>
      <c r="C25" s="118"/>
      <c r="D25" s="123"/>
      <c r="E25" s="142"/>
      <c r="F25" s="119"/>
    </row>
    <row r="26" spans="1:6" s="116" customFormat="1" ht="12.75">
      <c r="A26" s="18" t="s">
        <v>158</v>
      </c>
      <c r="B26" s="55" t="s">
        <v>154</v>
      </c>
      <c r="C26" s="120">
        <v>199.99067</v>
      </c>
      <c r="D26" s="123">
        <v>19</v>
      </c>
      <c r="E26" s="142" t="s">
        <v>131</v>
      </c>
      <c r="F26" s="119" t="s">
        <v>134</v>
      </c>
    </row>
    <row r="27" spans="1:6" s="116" customFormat="1" ht="12.75" hidden="1">
      <c r="A27" s="11" t="s">
        <v>15</v>
      </c>
      <c r="B27" s="112"/>
      <c r="C27" s="118"/>
      <c r="D27" s="123"/>
      <c r="E27" s="142"/>
      <c r="F27" s="119"/>
    </row>
    <row r="28" spans="1:6" s="116" customFormat="1" ht="12.75" hidden="1">
      <c r="A28" s="11" t="s">
        <v>14</v>
      </c>
      <c r="B28" s="112"/>
      <c r="C28" s="113"/>
      <c r="D28" s="123"/>
      <c r="E28" s="142"/>
      <c r="F28" s="115"/>
    </row>
    <row r="29" spans="1:6" s="116" customFormat="1" ht="12.75" hidden="1">
      <c r="A29" s="12" t="s">
        <v>159</v>
      </c>
      <c r="B29" s="112"/>
      <c r="C29" s="118"/>
      <c r="D29" s="123"/>
      <c r="E29" s="142"/>
      <c r="F29" s="119"/>
    </row>
    <row r="30" spans="1:6" s="116" customFormat="1" ht="12.75" hidden="1">
      <c r="A30" s="11" t="s">
        <v>15</v>
      </c>
      <c r="B30" s="112"/>
      <c r="C30" s="118"/>
      <c r="D30" s="123"/>
      <c r="E30" s="142"/>
      <c r="F30" s="119"/>
    </row>
    <row r="31" spans="1:6" s="116" customFormat="1" ht="12.75" hidden="1">
      <c r="A31" s="11" t="s">
        <v>14</v>
      </c>
      <c r="B31" s="112"/>
      <c r="C31" s="113"/>
      <c r="D31" s="123"/>
      <c r="E31" s="142"/>
      <c r="F31" s="119"/>
    </row>
    <row r="32" spans="1:6" s="116" customFormat="1" ht="12.75" hidden="1">
      <c r="A32" s="117" t="s">
        <v>15</v>
      </c>
      <c r="B32" s="112"/>
      <c r="C32" s="118"/>
      <c r="D32" s="123"/>
      <c r="E32" s="142"/>
      <c r="F32" s="119"/>
    </row>
    <row r="33" spans="1:6" s="116" customFormat="1" ht="12.75" hidden="1">
      <c r="A33" s="117" t="s">
        <v>14</v>
      </c>
      <c r="B33" s="112"/>
      <c r="C33" s="118"/>
      <c r="D33" s="123"/>
      <c r="E33" s="142"/>
      <c r="F33" s="119"/>
    </row>
    <row r="34" spans="1:6" s="116" customFormat="1" ht="12.75">
      <c r="A34" s="12" t="s">
        <v>159</v>
      </c>
      <c r="B34" s="55" t="s">
        <v>154</v>
      </c>
      <c r="C34" s="113">
        <v>89.69653</v>
      </c>
      <c r="D34" s="123">
        <v>23</v>
      </c>
      <c r="E34" s="142" t="s">
        <v>135</v>
      </c>
      <c r="F34" s="119" t="s">
        <v>134</v>
      </c>
    </row>
    <row r="35" spans="1:6" s="116" customFormat="1" ht="12.75" hidden="1">
      <c r="A35" s="117" t="s">
        <v>15</v>
      </c>
      <c r="B35" s="112"/>
      <c r="C35" s="118"/>
      <c r="D35" s="123"/>
      <c r="E35" s="142"/>
      <c r="F35" s="119"/>
    </row>
    <row r="36" spans="1:6" s="116" customFormat="1" ht="12.75" hidden="1">
      <c r="A36" s="117" t="s">
        <v>14</v>
      </c>
      <c r="B36" s="112"/>
      <c r="C36" s="118"/>
      <c r="D36" s="123"/>
      <c r="E36" s="142"/>
      <c r="F36" s="119"/>
    </row>
    <row r="37" spans="1:6" s="116" customFormat="1" ht="12.75" hidden="1">
      <c r="A37" s="114"/>
      <c r="B37" s="112"/>
      <c r="C37" s="113"/>
      <c r="D37" s="123"/>
      <c r="E37" s="142"/>
      <c r="F37" s="119"/>
    </row>
    <row r="38" spans="1:6" ht="12.75" hidden="1">
      <c r="A38" s="11" t="s">
        <v>15</v>
      </c>
      <c r="B38" s="55" t="s">
        <v>54</v>
      </c>
      <c r="C38" s="68">
        <v>64.78446</v>
      </c>
      <c r="D38" s="167"/>
      <c r="E38" s="155">
        <v>64.78446</v>
      </c>
      <c r="F38" s="31"/>
    </row>
    <row r="39" spans="1:6" ht="12.75" hidden="1">
      <c r="A39" s="11" t="s">
        <v>14</v>
      </c>
      <c r="B39" s="55" t="s">
        <v>73</v>
      </c>
      <c r="C39" s="68">
        <v>1.30363</v>
      </c>
      <c r="D39" s="167"/>
      <c r="E39" s="155">
        <v>1.30363</v>
      </c>
      <c r="F39" s="31"/>
    </row>
    <row r="40" spans="1:6" ht="25.5" hidden="1">
      <c r="A40" s="127" t="s">
        <v>147</v>
      </c>
      <c r="B40" s="53"/>
      <c r="C40" s="67">
        <v>975.26366</v>
      </c>
      <c r="D40" s="166"/>
      <c r="E40" s="147"/>
      <c r="F40" s="97"/>
    </row>
    <row r="41" spans="1:6" s="15" customFormat="1" ht="12.75" hidden="1">
      <c r="A41" s="18" t="s">
        <v>87</v>
      </c>
      <c r="B41" s="112"/>
      <c r="C41" s="40">
        <f>SUM(C42:C45)</f>
        <v>299.64844000000005</v>
      </c>
      <c r="D41" s="168">
        <v>19</v>
      </c>
      <c r="E41" s="149" t="s">
        <v>131</v>
      </c>
      <c r="F41" s="26"/>
    </row>
    <row r="42" spans="1:6" s="15" customFormat="1" ht="12.75" hidden="1">
      <c r="A42" s="11" t="s">
        <v>15</v>
      </c>
      <c r="B42" s="112"/>
      <c r="C42" s="69">
        <v>281.56189</v>
      </c>
      <c r="D42" s="169"/>
      <c r="E42" s="156">
        <v>281.56189</v>
      </c>
      <c r="F42" s="25"/>
    </row>
    <row r="43" spans="1:6" s="15" customFormat="1" ht="12.75" hidden="1">
      <c r="A43" s="11" t="s">
        <v>18</v>
      </c>
      <c r="B43" s="112" t="s">
        <v>56</v>
      </c>
      <c r="C43" s="69">
        <v>10.773</v>
      </c>
      <c r="D43" s="169"/>
      <c r="E43" s="156">
        <v>10.773</v>
      </c>
      <c r="F43" s="25"/>
    </row>
    <row r="44" spans="1:6" s="15" customFormat="1" ht="12.75" hidden="1">
      <c r="A44" s="11" t="s">
        <v>14</v>
      </c>
      <c r="B44" s="112" t="s">
        <v>73</v>
      </c>
      <c r="C44" s="69">
        <v>5.15895</v>
      </c>
      <c r="D44" s="169"/>
      <c r="E44" s="156">
        <v>5.15895</v>
      </c>
      <c r="F44" s="25"/>
    </row>
    <row r="45" spans="1:6" s="15" customFormat="1" ht="12.75" hidden="1">
      <c r="A45" s="11" t="s">
        <v>19</v>
      </c>
      <c r="B45" s="112" t="s">
        <v>56</v>
      </c>
      <c r="C45" s="69">
        <v>2.1546</v>
      </c>
      <c r="D45" s="169"/>
      <c r="E45" s="156">
        <v>2.1546</v>
      </c>
      <c r="F45" s="25"/>
    </row>
    <row r="46" spans="1:6" s="15" customFormat="1" ht="12.75" hidden="1">
      <c r="A46" s="18" t="s">
        <v>85</v>
      </c>
      <c r="B46" s="133" t="s">
        <v>119</v>
      </c>
      <c r="C46" s="40">
        <f>SUM(C47:C50)</f>
        <v>601.34193</v>
      </c>
      <c r="D46" s="168">
        <v>20</v>
      </c>
      <c r="E46" s="149" t="s">
        <v>138</v>
      </c>
      <c r="F46" s="26" t="s">
        <v>143</v>
      </c>
    </row>
    <row r="47" spans="1:6" s="15" customFormat="1" ht="12.75" hidden="1">
      <c r="A47" s="11" t="s">
        <v>15</v>
      </c>
      <c r="B47" s="131" t="s">
        <v>119</v>
      </c>
      <c r="C47" s="69">
        <v>533.89238</v>
      </c>
      <c r="D47" s="169"/>
      <c r="E47" s="156">
        <v>533.89238</v>
      </c>
      <c r="F47" s="25"/>
    </row>
    <row r="48" spans="1:6" s="15" customFormat="1" ht="12.75" hidden="1">
      <c r="A48" s="11" t="s">
        <v>18</v>
      </c>
      <c r="B48" s="112" t="s">
        <v>86</v>
      </c>
      <c r="C48" s="69">
        <v>55.76408000000001</v>
      </c>
      <c r="D48" s="169"/>
      <c r="E48" s="156">
        <v>55.76408000000001</v>
      </c>
      <c r="F48" s="25"/>
    </row>
    <row r="49" spans="1:6" s="15" customFormat="1" ht="12.75" hidden="1">
      <c r="A49" s="11" t="s">
        <v>14</v>
      </c>
      <c r="B49" s="112" t="s">
        <v>51</v>
      </c>
      <c r="C49" s="69">
        <v>9.63347</v>
      </c>
      <c r="D49" s="169"/>
      <c r="E49" s="156">
        <v>9.63347</v>
      </c>
      <c r="F49" s="25"/>
    </row>
    <row r="50" spans="1:6" s="15" customFormat="1" ht="12.75" hidden="1">
      <c r="A50" s="11" t="s">
        <v>19</v>
      </c>
      <c r="B50" s="112" t="s">
        <v>86</v>
      </c>
      <c r="C50" s="69">
        <v>2.052</v>
      </c>
      <c r="D50" s="169"/>
      <c r="E50" s="156">
        <v>2.052</v>
      </c>
      <c r="F50" s="25"/>
    </row>
    <row r="51" spans="1:6" s="15" customFormat="1" ht="12.75" hidden="1">
      <c r="A51" s="18" t="s">
        <v>96</v>
      </c>
      <c r="B51" s="112"/>
      <c r="C51" s="40">
        <f>SUM(C52:C55)</f>
        <v>24.27747</v>
      </c>
      <c r="D51" s="168">
        <v>20</v>
      </c>
      <c r="E51" s="149" t="s">
        <v>138</v>
      </c>
      <c r="F51" s="26"/>
    </row>
    <row r="52" spans="1:6" s="15" customFormat="1" ht="12.75" hidden="1">
      <c r="A52" s="11" t="s">
        <v>15</v>
      </c>
      <c r="B52" s="131"/>
      <c r="C52" s="69"/>
      <c r="D52" s="169"/>
      <c r="E52" s="156"/>
      <c r="F52" s="25"/>
    </row>
    <row r="53" spans="1:6" s="15" customFormat="1" ht="12.75" hidden="1">
      <c r="A53" s="11" t="s">
        <v>18</v>
      </c>
      <c r="B53" s="112" t="s">
        <v>56</v>
      </c>
      <c r="C53" s="69">
        <v>24.27747</v>
      </c>
      <c r="D53" s="169"/>
      <c r="E53" s="156">
        <v>24.27747</v>
      </c>
      <c r="F53" s="25"/>
    </row>
    <row r="54" spans="1:6" s="15" customFormat="1" ht="12.75" hidden="1">
      <c r="A54" s="11" t="s">
        <v>14</v>
      </c>
      <c r="B54" s="112"/>
      <c r="C54" s="69"/>
      <c r="D54" s="169"/>
      <c r="E54" s="156"/>
      <c r="F54" s="25"/>
    </row>
    <row r="55" spans="1:6" s="15" customFormat="1" ht="12.75" hidden="1">
      <c r="A55" s="11" t="s">
        <v>19</v>
      </c>
      <c r="B55" s="112"/>
      <c r="C55" s="69"/>
      <c r="D55" s="169"/>
      <c r="E55" s="156"/>
      <c r="F55" s="25"/>
    </row>
    <row r="56" spans="1:6" s="15" customFormat="1" ht="12.75" hidden="1">
      <c r="A56" s="18" t="s">
        <v>115</v>
      </c>
      <c r="B56" s="112"/>
      <c r="C56" s="40">
        <f>SUM(C57:C60)</f>
        <v>47.89323</v>
      </c>
      <c r="D56" s="168">
        <v>24</v>
      </c>
      <c r="E56" s="149" t="s">
        <v>140</v>
      </c>
      <c r="F56" s="26"/>
    </row>
    <row r="57" spans="1:6" s="15" customFormat="1" ht="12.75" hidden="1">
      <c r="A57" s="11" t="s">
        <v>15</v>
      </c>
      <c r="B57" s="131"/>
      <c r="C57" s="69"/>
      <c r="D57" s="169"/>
      <c r="E57" s="156"/>
      <c r="F57" s="25"/>
    </row>
    <row r="58" spans="1:6" s="15" customFormat="1" ht="12.75" hidden="1">
      <c r="A58" s="11" t="s">
        <v>18</v>
      </c>
      <c r="B58" s="112" t="s">
        <v>56</v>
      </c>
      <c r="C58" s="69">
        <v>47.89323</v>
      </c>
      <c r="D58" s="169"/>
      <c r="E58" s="156">
        <v>47.89323</v>
      </c>
      <c r="F58" s="25"/>
    </row>
    <row r="59" spans="1:6" s="15" customFormat="1" ht="12.75" hidden="1">
      <c r="A59" s="11" t="s">
        <v>14</v>
      </c>
      <c r="B59" s="112"/>
      <c r="C59" s="69"/>
      <c r="D59" s="169"/>
      <c r="E59" s="156"/>
      <c r="F59" s="25"/>
    </row>
    <row r="60" spans="1:6" s="15" customFormat="1" ht="12.75" hidden="1">
      <c r="A60" s="11" t="s">
        <v>19</v>
      </c>
      <c r="B60" s="112"/>
      <c r="C60" s="69"/>
      <c r="D60" s="169"/>
      <c r="E60" s="156"/>
      <c r="F60" s="25"/>
    </row>
    <row r="61" spans="1:6" s="15" customFormat="1" ht="12.75" hidden="1">
      <c r="A61" s="18" t="s">
        <v>117</v>
      </c>
      <c r="B61" s="112"/>
      <c r="C61" s="40">
        <f>SUM(C62:C65)</f>
        <v>150</v>
      </c>
      <c r="D61" s="168">
        <v>24</v>
      </c>
      <c r="E61" s="149" t="s">
        <v>140</v>
      </c>
      <c r="F61" s="26"/>
    </row>
    <row r="62" spans="1:6" s="15" customFormat="1" ht="12.75" hidden="1">
      <c r="A62" s="11" t="s">
        <v>15</v>
      </c>
      <c r="B62" s="131"/>
      <c r="C62" s="69"/>
      <c r="D62" s="169"/>
      <c r="E62" s="156"/>
      <c r="F62" s="25"/>
    </row>
    <row r="63" spans="1:6" s="15" customFormat="1" ht="12.75" hidden="1">
      <c r="A63" s="11" t="s">
        <v>18</v>
      </c>
      <c r="B63" s="112" t="s">
        <v>86</v>
      </c>
      <c r="C63" s="69">
        <v>150</v>
      </c>
      <c r="D63" s="169"/>
      <c r="E63" s="156">
        <v>150</v>
      </c>
      <c r="F63" s="25"/>
    </row>
    <row r="64" spans="1:6" s="15" customFormat="1" ht="12.75" hidden="1">
      <c r="A64" s="11" t="s">
        <v>14</v>
      </c>
      <c r="B64" s="112"/>
      <c r="C64" s="69"/>
      <c r="D64" s="169"/>
      <c r="E64" s="156"/>
      <c r="F64" s="25"/>
    </row>
    <row r="65" spans="1:6" s="15" customFormat="1" ht="12.75" hidden="1">
      <c r="A65" s="11" t="s">
        <v>19</v>
      </c>
      <c r="B65" s="112"/>
      <c r="C65" s="69"/>
      <c r="D65" s="169"/>
      <c r="E65" s="156"/>
      <c r="F65" s="25"/>
    </row>
    <row r="66" spans="1:6" s="15" customFormat="1" ht="12.75" hidden="1">
      <c r="A66" s="18" t="s">
        <v>58</v>
      </c>
      <c r="B66" s="133" t="s">
        <v>54</v>
      </c>
      <c r="C66" s="40">
        <f>SUM(C67:C70)</f>
        <v>298.58413</v>
      </c>
      <c r="D66" s="168">
        <v>16</v>
      </c>
      <c r="E66" s="149" t="s">
        <v>137</v>
      </c>
      <c r="F66" s="119" t="s">
        <v>134</v>
      </c>
    </row>
    <row r="67" spans="1:6" s="15" customFormat="1" ht="12.75" hidden="1">
      <c r="A67" s="11" t="s">
        <v>15</v>
      </c>
      <c r="B67" s="131" t="s">
        <v>54</v>
      </c>
      <c r="C67" s="69">
        <v>291.45831</v>
      </c>
      <c r="D67" s="169"/>
      <c r="E67" s="156">
        <v>291.45831</v>
      </c>
      <c r="F67" s="25"/>
    </row>
    <row r="68" spans="1:6" s="15" customFormat="1" ht="12.75" hidden="1">
      <c r="A68" s="11" t="s">
        <v>18</v>
      </c>
      <c r="B68" s="112"/>
      <c r="C68" s="69"/>
      <c r="D68" s="169"/>
      <c r="E68" s="156"/>
      <c r="F68" s="25"/>
    </row>
    <row r="69" spans="1:6" s="15" customFormat="1" ht="12.75" hidden="1">
      <c r="A69" s="11" t="s">
        <v>14</v>
      </c>
      <c r="B69" s="112" t="s">
        <v>73</v>
      </c>
      <c r="C69" s="69">
        <v>4.7019</v>
      </c>
      <c r="D69" s="169"/>
      <c r="E69" s="156">
        <v>4.7019</v>
      </c>
      <c r="F69" s="25"/>
    </row>
    <row r="70" spans="1:6" s="15" customFormat="1" ht="12.75" hidden="1">
      <c r="A70" s="11" t="s">
        <v>19</v>
      </c>
      <c r="B70" s="112" t="s">
        <v>116</v>
      </c>
      <c r="C70" s="69">
        <v>2.42392</v>
      </c>
      <c r="D70" s="169"/>
      <c r="E70" s="156">
        <v>2.42392</v>
      </c>
      <c r="F70" s="25"/>
    </row>
    <row r="71" spans="1:6" s="15" customFormat="1" ht="12.75" hidden="1">
      <c r="A71" s="18" t="s">
        <v>110</v>
      </c>
      <c r="B71" s="132" t="s">
        <v>109</v>
      </c>
      <c r="C71" s="40">
        <f>SUM(C72:C74)</f>
        <v>75.3376</v>
      </c>
      <c r="D71" s="168">
        <v>15</v>
      </c>
      <c r="E71" s="149" t="s">
        <v>139</v>
      </c>
      <c r="F71" s="26" t="s">
        <v>148</v>
      </c>
    </row>
    <row r="72" spans="1:6" s="15" customFormat="1" ht="12.75" hidden="1">
      <c r="A72" s="11" t="s">
        <v>15</v>
      </c>
      <c r="B72" s="15" t="s">
        <v>109</v>
      </c>
      <c r="C72" s="69">
        <v>73.237</v>
      </c>
      <c r="D72" s="169"/>
      <c r="E72" s="156">
        <v>73.237</v>
      </c>
      <c r="F72" s="25"/>
    </row>
    <row r="73" spans="1:6" s="15" customFormat="1" ht="12.75" hidden="1">
      <c r="A73" s="11" t="s">
        <v>14</v>
      </c>
      <c r="B73" s="55" t="s">
        <v>51</v>
      </c>
      <c r="C73" s="69">
        <v>1.5876</v>
      </c>
      <c r="D73" s="169"/>
      <c r="E73" s="156">
        <v>1.5876</v>
      </c>
      <c r="F73" s="25"/>
    </row>
    <row r="74" spans="1:6" s="15" customFormat="1" ht="12.75" hidden="1">
      <c r="A74" s="11" t="s">
        <v>19</v>
      </c>
      <c r="B74" s="55" t="s">
        <v>111</v>
      </c>
      <c r="C74" s="69">
        <v>0.513</v>
      </c>
      <c r="D74" s="169"/>
      <c r="E74" s="156">
        <v>0.513</v>
      </c>
      <c r="F74" s="25"/>
    </row>
    <row r="75" spans="1:6" ht="48" hidden="1">
      <c r="A75" s="4" t="s">
        <v>28</v>
      </c>
      <c r="B75" s="52"/>
      <c r="C75" s="65">
        <f>SUM(C76,C104)</f>
        <v>3864.1251899999997</v>
      </c>
      <c r="D75" s="165"/>
      <c r="E75" s="145">
        <f>SUM(E76,E104)</f>
        <v>0</v>
      </c>
      <c r="F75" s="23"/>
    </row>
    <row r="76" spans="1:6" ht="25.5">
      <c r="A76" s="127" t="s">
        <v>160</v>
      </c>
      <c r="B76" s="53"/>
      <c r="C76" s="67">
        <f>SUM(C77,C80,C83,C86,C89,C92,C95,C98)</f>
        <v>398.4131</v>
      </c>
      <c r="D76" s="166"/>
      <c r="E76" s="147"/>
      <c r="F76" s="97"/>
    </row>
    <row r="77" spans="1:6" s="15" customFormat="1" ht="51.75" customHeight="1">
      <c r="A77" s="18" t="s">
        <v>161</v>
      </c>
      <c r="B77" s="57" t="s">
        <v>163</v>
      </c>
      <c r="C77" s="70">
        <f>SUM(C78:C79)</f>
        <v>198.62679</v>
      </c>
      <c r="D77" s="168">
        <v>15</v>
      </c>
      <c r="E77" s="149" t="s">
        <v>139</v>
      </c>
      <c r="F77" s="119" t="s">
        <v>134</v>
      </c>
    </row>
    <row r="78" spans="1:6" s="15" customFormat="1" ht="24" hidden="1">
      <c r="A78" s="14" t="s">
        <v>23</v>
      </c>
      <c r="B78" s="121" t="s">
        <v>52</v>
      </c>
      <c r="C78" s="137">
        <v>195.71413</v>
      </c>
      <c r="D78" s="169"/>
      <c r="E78" s="157"/>
      <c r="F78" s="25" t="s">
        <v>22</v>
      </c>
    </row>
    <row r="79" spans="1:6" s="15" customFormat="1" ht="12.75" hidden="1">
      <c r="A79" s="11" t="s">
        <v>14</v>
      </c>
      <c r="B79" s="121" t="s">
        <v>51</v>
      </c>
      <c r="C79" s="137">
        <v>2.91266</v>
      </c>
      <c r="D79" s="169"/>
      <c r="E79" s="157"/>
      <c r="F79" s="25"/>
    </row>
    <row r="80" spans="1:6" s="15" customFormat="1" ht="12.75">
      <c r="A80" s="18" t="s">
        <v>162</v>
      </c>
      <c r="B80" s="57" t="s">
        <v>63</v>
      </c>
      <c r="C80" s="70">
        <f>SUM(C81:C82)</f>
        <v>199.78631</v>
      </c>
      <c r="D80" s="168">
        <v>21</v>
      </c>
      <c r="E80" s="148" t="s">
        <v>138</v>
      </c>
      <c r="F80" s="119" t="s">
        <v>134</v>
      </c>
    </row>
    <row r="81" spans="1:6" s="15" customFormat="1" ht="12.75" hidden="1">
      <c r="A81" s="14" t="s">
        <v>23</v>
      </c>
      <c r="B81" s="121" t="s">
        <v>63</v>
      </c>
      <c r="C81" s="137">
        <v>196.86512</v>
      </c>
      <c r="D81" s="169" t="s">
        <v>22</v>
      </c>
      <c r="E81" s="157">
        <v>195.47801</v>
      </c>
      <c r="F81" s="25" t="s">
        <v>22</v>
      </c>
    </row>
    <row r="82" spans="1:6" s="15" customFormat="1" ht="12.75" hidden="1">
      <c r="A82" s="11" t="s">
        <v>14</v>
      </c>
      <c r="B82" s="121" t="s">
        <v>51</v>
      </c>
      <c r="C82" s="137">
        <v>2.92119</v>
      </c>
      <c r="D82" s="169"/>
      <c r="E82" s="157">
        <v>4.08787</v>
      </c>
      <c r="F82" s="25"/>
    </row>
    <row r="83" spans="1:6" s="15" customFormat="1" ht="12.75" hidden="1">
      <c r="A83" s="18" t="s">
        <v>66</v>
      </c>
      <c r="B83" s="121" t="s">
        <v>63</v>
      </c>
      <c r="C83" s="70">
        <f>SUM(C84:C85)</f>
        <v>0</v>
      </c>
      <c r="D83" s="168">
        <v>19</v>
      </c>
      <c r="E83" s="148" t="s">
        <v>131</v>
      </c>
      <c r="F83" s="119" t="s">
        <v>134</v>
      </c>
    </row>
    <row r="84" spans="1:6" s="15" customFormat="1" ht="12.75" hidden="1">
      <c r="A84" s="14"/>
      <c r="B84" s="121"/>
      <c r="C84" s="71"/>
      <c r="D84" s="169"/>
      <c r="E84" s="157"/>
      <c r="F84" s="25"/>
    </row>
    <row r="85" spans="1:6" s="15" customFormat="1" ht="12.75" hidden="1">
      <c r="A85" s="11"/>
      <c r="B85" s="121"/>
      <c r="C85" s="71"/>
      <c r="D85" s="165"/>
      <c r="E85" s="157"/>
      <c r="F85" s="23"/>
    </row>
    <row r="86" spans="1:6" ht="12.75" hidden="1">
      <c r="A86" s="19"/>
      <c r="B86" s="121"/>
      <c r="C86" s="70"/>
      <c r="D86" s="124"/>
      <c r="E86" s="148"/>
      <c r="F86" s="119"/>
    </row>
    <row r="87" spans="1:6" ht="12.75" hidden="1">
      <c r="A87" s="14"/>
      <c r="B87" s="121"/>
      <c r="C87" s="69"/>
      <c r="D87" s="169"/>
      <c r="E87" s="156"/>
      <c r="F87" s="25"/>
    </row>
    <row r="88" spans="1:6" ht="12.75" hidden="1">
      <c r="A88" s="11"/>
      <c r="B88" s="121"/>
      <c r="C88" s="72"/>
      <c r="D88" s="165"/>
      <c r="E88" s="158"/>
      <c r="F88" s="23"/>
    </row>
    <row r="89" spans="1:6" ht="12.75" hidden="1">
      <c r="A89" s="19"/>
      <c r="B89" s="121"/>
      <c r="C89" s="70"/>
      <c r="D89" s="124"/>
      <c r="E89" s="148"/>
      <c r="F89" s="119"/>
    </row>
    <row r="90" spans="1:6" ht="12.75" hidden="1">
      <c r="A90" s="14"/>
      <c r="B90" s="121"/>
      <c r="C90" s="69"/>
      <c r="D90" s="169"/>
      <c r="E90" s="156"/>
      <c r="F90" s="25"/>
    </row>
    <row r="91" spans="1:6" ht="12.75" hidden="1">
      <c r="A91" s="11"/>
      <c r="B91" s="121"/>
      <c r="C91" s="72"/>
      <c r="D91" s="165"/>
      <c r="E91" s="158"/>
      <c r="F91" s="23"/>
    </row>
    <row r="92" spans="1:6" ht="12.75" hidden="1">
      <c r="A92" s="19"/>
      <c r="B92" s="121"/>
      <c r="C92" s="70"/>
      <c r="D92" s="124"/>
      <c r="E92" s="148"/>
      <c r="F92" s="119"/>
    </row>
    <row r="93" spans="1:6" ht="12.75" hidden="1">
      <c r="A93" s="14"/>
      <c r="B93" s="121"/>
      <c r="C93" s="69"/>
      <c r="D93" s="169"/>
      <c r="E93" s="156"/>
      <c r="F93" s="25"/>
    </row>
    <row r="94" spans="1:6" ht="12.75" hidden="1">
      <c r="A94" s="11"/>
      <c r="B94" s="121"/>
      <c r="C94" s="72"/>
      <c r="D94" s="165"/>
      <c r="E94" s="158"/>
      <c r="F94" s="23"/>
    </row>
    <row r="95" spans="1:6" ht="12.75" hidden="1">
      <c r="A95" s="19"/>
      <c r="B95" s="121"/>
      <c r="C95" s="70"/>
      <c r="D95" s="124"/>
      <c r="E95" s="148"/>
      <c r="F95" s="119"/>
    </row>
    <row r="96" spans="1:6" ht="12.75" hidden="1">
      <c r="A96" s="14"/>
      <c r="B96" s="121"/>
      <c r="C96" s="69"/>
      <c r="D96" s="169"/>
      <c r="E96" s="156"/>
      <c r="F96" s="25"/>
    </row>
    <row r="97" spans="1:6" ht="12.75" hidden="1">
      <c r="A97" s="11"/>
      <c r="B97" s="121"/>
      <c r="C97" s="72"/>
      <c r="D97" s="165"/>
      <c r="E97" s="158"/>
      <c r="F97" s="23"/>
    </row>
    <row r="98" spans="1:6" ht="12.75" hidden="1">
      <c r="A98" s="19"/>
      <c r="B98" s="121"/>
      <c r="C98" s="70"/>
      <c r="D98" s="124"/>
      <c r="E98" s="148"/>
      <c r="F98" s="119"/>
    </row>
    <row r="99" spans="1:6" ht="12.75" hidden="1">
      <c r="A99" s="14"/>
      <c r="B99" s="57"/>
      <c r="C99" s="69"/>
      <c r="D99" s="169"/>
      <c r="E99" s="156"/>
      <c r="F99" s="25"/>
    </row>
    <row r="100" spans="1:6" ht="12.75" hidden="1">
      <c r="A100" s="11"/>
      <c r="B100" s="57"/>
      <c r="C100" s="72"/>
      <c r="D100" s="165"/>
      <c r="E100" s="158"/>
      <c r="F100" s="23"/>
    </row>
    <row r="101" spans="1:6" ht="12.75" customHeight="1" hidden="1">
      <c r="A101" s="19"/>
      <c r="B101" s="58"/>
      <c r="C101" s="70"/>
      <c r="D101" s="124"/>
      <c r="E101" s="148"/>
      <c r="F101" s="27"/>
    </row>
    <row r="102" spans="1:6" ht="12.75" customHeight="1" hidden="1">
      <c r="A102" s="14"/>
      <c r="B102" s="57"/>
      <c r="C102" s="69"/>
      <c r="D102" s="169"/>
      <c r="E102" s="156"/>
      <c r="F102" s="25"/>
    </row>
    <row r="103" spans="1:6" ht="12.75" customHeight="1" hidden="1">
      <c r="A103" s="11"/>
      <c r="B103" s="57"/>
      <c r="C103" s="72"/>
      <c r="D103" s="165"/>
      <c r="E103" s="158"/>
      <c r="F103" s="23"/>
    </row>
    <row r="104" spans="1:6" ht="25.5">
      <c r="A104" s="127" t="s">
        <v>164</v>
      </c>
      <c r="B104" s="53"/>
      <c r="C104" s="73">
        <v>3465.71209</v>
      </c>
      <c r="D104" s="166"/>
      <c r="E104" s="150"/>
      <c r="F104" s="97"/>
    </row>
    <row r="105" spans="1:6" ht="24">
      <c r="A105" s="12" t="s">
        <v>165</v>
      </c>
      <c r="B105" s="52" t="s">
        <v>167</v>
      </c>
      <c r="C105" s="70">
        <f>SUM(C106:C109)</f>
        <v>3173.48261</v>
      </c>
      <c r="D105" s="124">
        <v>20</v>
      </c>
      <c r="E105" s="148" t="s">
        <v>138</v>
      </c>
      <c r="F105" s="119" t="s">
        <v>134</v>
      </c>
    </row>
    <row r="106" spans="1:6" ht="12.75" hidden="1">
      <c r="A106" s="11" t="s">
        <v>15</v>
      </c>
      <c r="B106" s="112"/>
      <c r="C106" s="72">
        <v>3116.53268</v>
      </c>
      <c r="D106" s="165"/>
      <c r="E106" s="158"/>
      <c r="F106" s="23"/>
    </row>
    <row r="107" spans="1:6" ht="12.75" customHeight="1" hidden="1">
      <c r="A107" s="11" t="s">
        <v>18</v>
      </c>
      <c r="B107" s="121"/>
      <c r="C107" s="72"/>
      <c r="D107" s="165"/>
      <c r="E107" s="158"/>
      <c r="F107" s="23"/>
    </row>
    <row r="108" spans="1:6" ht="12.75" hidden="1">
      <c r="A108" s="11" t="s">
        <v>14</v>
      </c>
      <c r="B108" s="112"/>
      <c r="C108" s="72">
        <v>46.14993</v>
      </c>
      <c r="D108" s="165"/>
      <c r="E108" s="158"/>
      <c r="F108" s="23"/>
    </row>
    <row r="109" spans="1:6" ht="12.75" hidden="1">
      <c r="A109" s="11" t="s">
        <v>19</v>
      </c>
      <c r="B109" s="112"/>
      <c r="C109" s="72">
        <v>10.8</v>
      </c>
      <c r="D109" s="165"/>
      <c r="E109" s="158"/>
      <c r="F109" s="23"/>
    </row>
    <row r="110" spans="1:6" ht="12.75">
      <c r="A110" s="12" t="s">
        <v>166</v>
      </c>
      <c r="B110" s="52" t="s">
        <v>167</v>
      </c>
      <c r="C110" s="70">
        <f>SUM(C111:C114)</f>
        <v>292.22948</v>
      </c>
      <c r="D110" s="124">
        <v>20</v>
      </c>
      <c r="E110" s="148" t="s">
        <v>138</v>
      </c>
      <c r="F110" s="119" t="s">
        <v>134</v>
      </c>
    </row>
    <row r="111" spans="1:6" ht="12.75" hidden="1">
      <c r="A111" s="11" t="s">
        <v>15</v>
      </c>
      <c r="B111" s="112"/>
      <c r="C111" s="72">
        <v>273.66633</v>
      </c>
      <c r="D111" s="165"/>
      <c r="E111" s="158"/>
      <c r="F111" s="23"/>
    </row>
    <row r="112" spans="1:6" ht="12.75" customHeight="1" hidden="1">
      <c r="A112" s="11" t="s">
        <v>18</v>
      </c>
      <c r="B112" s="121"/>
      <c r="C112" s="72">
        <v>12.10526</v>
      </c>
      <c r="D112" s="165"/>
      <c r="E112" s="158"/>
      <c r="F112" s="23"/>
    </row>
    <row r="113" spans="1:6" ht="12.75" hidden="1">
      <c r="A113" s="11" t="s">
        <v>14</v>
      </c>
      <c r="B113" s="112"/>
      <c r="C113" s="72">
        <v>3.61579</v>
      </c>
      <c r="D113" s="165"/>
      <c r="E113" s="158"/>
      <c r="F113" s="23"/>
    </row>
    <row r="114" spans="1:6" ht="12.75" hidden="1">
      <c r="A114" s="11" t="s">
        <v>19</v>
      </c>
      <c r="B114" s="112"/>
      <c r="C114" s="72">
        <v>2.8421</v>
      </c>
      <c r="D114" s="165"/>
      <c r="E114" s="158"/>
      <c r="F114" s="23"/>
    </row>
    <row r="115" spans="1:6" ht="24" hidden="1">
      <c r="A115" s="12" t="s">
        <v>44</v>
      </c>
      <c r="B115" s="112" t="s">
        <v>78</v>
      </c>
      <c r="C115" s="70">
        <f>SUM(C116:C119)</f>
        <v>2906.3236500000003</v>
      </c>
      <c r="D115" s="123">
        <v>23</v>
      </c>
      <c r="E115" s="142" t="s">
        <v>135</v>
      </c>
      <c r="F115" s="119" t="s">
        <v>134</v>
      </c>
    </row>
    <row r="116" spans="1:6" ht="12.75" hidden="1">
      <c r="A116" s="11" t="s">
        <v>15</v>
      </c>
      <c r="B116" s="112"/>
      <c r="C116" s="72">
        <v>2852.53225</v>
      </c>
      <c r="D116" s="165"/>
      <c r="E116" s="158"/>
      <c r="F116" s="23"/>
    </row>
    <row r="117" spans="1:6" ht="12.75" hidden="1">
      <c r="A117" s="11" t="s">
        <v>18</v>
      </c>
      <c r="B117" s="112"/>
      <c r="C117" s="72"/>
      <c r="D117" s="165"/>
      <c r="E117" s="158"/>
      <c r="F117" s="23"/>
    </row>
    <row r="118" spans="1:6" ht="12.75" hidden="1">
      <c r="A118" s="11" t="s">
        <v>14</v>
      </c>
      <c r="B118" s="112"/>
      <c r="C118" s="72">
        <v>53.7914</v>
      </c>
      <c r="D118" s="165"/>
      <c r="E118" s="158"/>
      <c r="F118" s="23"/>
    </row>
    <row r="119" spans="1:6" ht="12.75" hidden="1">
      <c r="A119" s="11" t="s">
        <v>19</v>
      </c>
      <c r="B119" s="112"/>
      <c r="C119" s="72"/>
      <c r="D119" s="165"/>
      <c r="E119" s="158"/>
      <c r="F119" s="23"/>
    </row>
    <row r="120" spans="1:6" ht="12.75" hidden="1">
      <c r="A120" s="11" t="s">
        <v>15</v>
      </c>
      <c r="B120" s="112" t="s">
        <v>92</v>
      </c>
      <c r="C120" s="72">
        <v>281.71291</v>
      </c>
      <c r="D120" s="165" t="s">
        <v>20</v>
      </c>
      <c r="E120" s="158">
        <v>281.71291</v>
      </c>
      <c r="F120" s="23" t="s">
        <v>20</v>
      </c>
    </row>
    <row r="121" spans="1:6" ht="12.75" hidden="1">
      <c r="A121" s="11" t="s">
        <v>18</v>
      </c>
      <c r="B121" s="112" t="s">
        <v>56</v>
      </c>
      <c r="C121" s="72">
        <v>10.773</v>
      </c>
      <c r="D121" s="165"/>
      <c r="E121" s="158">
        <v>10.773</v>
      </c>
      <c r="F121" s="23"/>
    </row>
    <row r="122" spans="1:6" ht="12.75" hidden="1">
      <c r="A122" s="11" t="s">
        <v>14</v>
      </c>
      <c r="B122" s="112" t="s">
        <v>51</v>
      </c>
      <c r="C122" s="72">
        <v>5.22375</v>
      </c>
      <c r="D122" s="170"/>
      <c r="E122" s="158">
        <v>5.22375</v>
      </c>
      <c r="F122" s="28"/>
    </row>
    <row r="123" spans="1:6" ht="12.75" hidden="1">
      <c r="A123" s="11" t="s">
        <v>19</v>
      </c>
      <c r="B123" s="112" t="s">
        <v>56</v>
      </c>
      <c r="C123" s="72">
        <v>2.1546</v>
      </c>
      <c r="D123" s="165"/>
      <c r="E123" s="158">
        <v>2.1546</v>
      </c>
      <c r="F123" s="23"/>
    </row>
    <row r="124" spans="1:6" ht="12.75" hidden="1">
      <c r="A124" s="12" t="s">
        <v>95</v>
      </c>
      <c r="B124" s="122"/>
      <c r="C124" s="70">
        <f>SUM(C125:C128)</f>
        <v>7.63415</v>
      </c>
      <c r="D124" s="124" t="s">
        <v>136</v>
      </c>
      <c r="E124" s="148" t="s">
        <v>141</v>
      </c>
      <c r="F124" s="27"/>
    </row>
    <row r="125" spans="1:6" ht="12.75" hidden="1">
      <c r="A125" s="11" t="s">
        <v>15</v>
      </c>
      <c r="B125" s="112"/>
      <c r="C125" s="72"/>
      <c r="D125" s="165" t="s">
        <v>20</v>
      </c>
      <c r="E125" s="158"/>
      <c r="F125" s="23" t="s">
        <v>20</v>
      </c>
    </row>
    <row r="126" spans="1:6" ht="12.75" hidden="1">
      <c r="A126" s="11" t="s">
        <v>18</v>
      </c>
      <c r="B126" s="112" t="s">
        <v>43</v>
      </c>
      <c r="C126" s="72">
        <v>7.63415</v>
      </c>
      <c r="D126" s="165"/>
      <c r="E126" s="158">
        <v>7.63415</v>
      </c>
      <c r="F126" s="23"/>
    </row>
    <row r="127" spans="1:6" ht="12.75" hidden="1">
      <c r="A127" s="11" t="s">
        <v>14</v>
      </c>
      <c r="B127" s="112"/>
      <c r="C127" s="72"/>
      <c r="D127" s="170"/>
      <c r="E127" s="158"/>
      <c r="F127" s="28"/>
    </row>
    <row r="128" spans="1:6" ht="12.75" hidden="1">
      <c r="A128" s="11" t="s">
        <v>19</v>
      </c>
      <c r="B128" s="112"/>
      <c r="C128" s="72"/>
      <c r="D128" s="165"/>
      <c r="E128" s="158"/>
      <c r="F128" s="23"/>
    </row>
    <row r="129" spans="1:6" ht="24" hidden="1">
      <c r="A129" s="12" t="s">
        <v>99</v>
      </c>
      <c r="B129" s="122"/>
      <c r="C129" s="70">
        <f>SUM(C130:C133)</f>
        <v>81.7084</v>
      </c>
      <c r="D129" s="124">
        <v>24</v>
      </c>
      <c r="E129" s="148" t="s">
        <v>140</v>
      </c>
      <c r="F129" s="27"/>
    </row>
    <row r="130" spans="1:6" ht="12.75" hidden="1">
      <c r="A130" s="11" t="s">
        <v>15</v>
      </c>
      <c r="B130" s="112"/>
      <c r="C130" s="72"/>
      <c r="D130" s="165" t="s">
        <v>20</v>
      </c>
      <c r="E130" s="158"/>
      <c r="F130" s="23" t="s">
        <v>20</v>
      </c>
    </row>
    <row r="131" spans="1:6" ht="12.75" hidden="1">
      <c r="A131" s="11" t="s">
        <v>18</v>
      </c>
      <c r="B131" s="112" t="s">
        <v>43</v>
      </c>
      <c r="C131" s="72">
        <v>81.7084</v>
      </c>
      <c r="D131" s="165"/>
      <c r="E131" s="158">
        <v>81.7084</v>
      </c>
      <c r="F131" s="23"/>
    </row>
    <row r="132" spans="1:6" ht="12.75" hidden="1">
      <c r="A132" s="11" t="s">
        <v>14</v>
      </c>
      <c r="B132" s="112"/>
      <c r="C132" s="72"/>
      <c r="D132" s="170"/>
      <c r="E132" s="158"/>
      <c r="F132" s="28"/>
    </row>
    <row r="133" spans="1:6" ht="12.75" hidden="1">
      <c r="A133" s="11" t="s">
        <v>19</v>
      </c>
      <c r="B133" s="112"/>
      <c r="C133" s="72"/>
      <c r="D133" s="165"/>
      <c r="E133" s="158"/>
      <c r="F133" s="23"/>
    </row>
    <row r="134" spans="1:6" ht="12.75" hidden="1">
      <c r="A134" s="12" t="s">
        <v>101</v>
      </c>
      <c r="B134" s="122"/>
      <c r="C134" s="70">
        <f>SUM(C135:C138)</f>
        <v>74.34525000000001</v>
      </c>
      <c r="D134" s="124">
        <v>23</v>
      </c>
      <c r="E134" s="148" t="s">
        <v>135</v>
      </c>
      <c r="F134" s="27"/>
    </row>
    <row r="135" spans="1:6" ht="12.75" hidden="1">
      <c r="A135" s="11" t="s">
        <v>15</v>
      </c>
      <c r="B135" s="112"/>
      <c r="C135" s="72"/>
      <c r="D135" s="165" t="s">
        <v>20</v>
      </c>
      <c r="E135" s="158"/>
      <c r="F135" s="23" t="s">
        <v>20</v>
      </c>
    </row>
    <row r="136" spans="1:6" ht="12.75" hidden="1">
      <c r="A136" s="11" t="s">
        <v>18</v>
      </c>
      <c r="B136" s="112" t="s">
        <v>43</v>
      </c>
      <c r="C136" s="72">
        <v>74.34525000000001</v>
      </c>
      <c r="D136" s="165"/>
      <c r="E136" s="158">
        <v>74.34525000000001</v>
      </c>
      <c r="F136" s="23"/>
    </row>
    <row r="137" spans="1:6" ht="12.75" hidden="1">
      <c r="A137" s="11" t="s">
        <v>14</v>
      </c>
      <c r="B137" s="112"/>
      <c r="C137" s="72"/>
      <c r="D137" s="170"/>
      <c r="E137" s="158"/>
      <c r="F137" s="28"/>
    </row>
    <row r="138" spans="1:6" ht="12.75" hidden="1">
      <c r="A138" s="11" t="s">
        <v>19</v>
      </c>
      <c r="B138" s="112"/>
      <c r="C138" s="72"/>
      <c r="D138" s="165"/>
      <c r="E138" s="158"/>
      <c r="F138" s="23"/>
    </row>
    <row r="139" spans="1:6" ht="12.75" hidden="1">
      <c r="A139" s="12" t="s">
        <v>104</v>
      </c>
      <c r="B139" s="122"/>
      <c r="C139" s="70">
        <f>SUM(C140:C143)</f>
        <v>81.65791</v>
      </c>
      <c r="D139" s="124">
        <v>23</v>
      </c>
      <c r="E139" s="148" t="s">
        <v>135</v>
      </c>
      <c r="F139" s="27"/>
    </row>
    <row r="140" spans="1:6" ht="12.75" hidden="1">
      <c r="A140" s="11" t="s">
        <v>15</v>
      </c>
      <c r="B140" s="52"/>
      <c r="C140" s="72"/>
      <c r="D140" s="165" t="s">
        <v>20</v>
      </c>
      <c r="E140" s="158"/>
      <c r="F140" s="23" t="s">
        <v>20</v>
      </c>
    </row>
    <row r="141" spans="1:6" ht="12.75" hidden="1">
      <c r="A141" s="11" t="s">
        <v>18</v>
      </c>
      <c r="B141" s="52" t="s">
        <v>43</v>
      </c>
      <c r="C141" s="72">
        <v>81.65791</v>
      </c>
      <c r="D141" s="165"/>
      <c r="E141" s="158">
        <v>81.65791</v>
      </c>
      <c r="F141" s="23"/>
    </row>
    <row r="142" spans="1:6" ht="12.75" hidden="1">
      <c r="A142" s="11" t="s">
        <v>14</v>
      </c>
      <c r="B142" s="52"/>
      <c r="C142" s="72"/>
      <c r="D142" s="170"/>
      <c r="E142" s="158"/>
      <c r="F142" s="28"/>
    </row>
    <row r="143" spans="1:6" ht="12.75" hidden="1">
      <c r="A143" s="11" t="s">
        <v>19</v>
      </c>
      <c r="B143" s="52"/>
      <c r="C143" s="72"/>
      <c r="D143" s="165"/>
      <c r="E143" s="158"/>
      <c r="F143" s="23"/>
    </row>
    <row r="144" spans="1:6" ht="24" hidden="1">
      <c r="A144" s="5" t="s">
        <v>42</v>
      </c>
      <c r="B144" s="51"/>
      <c r="C144" s="74">
        <f>SUM(C145,C146)</f>
        <v>1224.61373</v>
      </c>
      <c r="D144" s="164"/>
      <c r="E144" s="151"/>
      <c r="F144" s="22"/>
    </row>
    <row r="145" spans="1:6" ht="12.75" hidden="1">
      <c r="A145" s="13" t="s">
        <v>3</v>
      </c>
      <c r="B145" s="53" t="s">
        <v>100</v>
      </c>
      <c r="C145" s="75">
        <v>354.99983</v>
      </c>
      <c r="D145" s="171"/>
      <c r="E145" s="150"/>
      <c r="F145" s="29" t="s">
        <v>142</v>
      </c>
    </row>
    <row r="146" spans="1:6" ht="12.75" hidden="1">
      <c r="A146" s="13" t="s">
        <v>41</v>
      </c>
      <c r="B146" s="53" t="s">
        <v>5</v>
      </c>
      <c r="C146" s="75">
        <v>869.6139000000001</v>
      </c>
      <c r="D146" s="166"/>
      <c r="E146" s="150"/>
      <c r="F146" s="29" t="s">
        <v>142</v>
      </c>
    </row>
    <row r="147" spans="1:6" ht="24" hidden="1">
      <c r="A147" s="5" t="s">
        <v>47</v>
      </c>
      <c r="B147" s="51"/>
      <c r="C147" s="74">
        <f>SUM(C148,C155)</f>
        <v>7254.27391</v>
      </c>
      <c r="D147" s="164"/>
      <c r="E147" s="151"/>
      <c r="F147" s="22"/>
    </row>
    <row r="148" spans="1:6" s="16" customFormat="1" ht="36" hidden="1">
      <c r="A148" s="43" t="s">
        <v>30</v>
      </c>
      <c r="B148" s="60"/>
      <c r="C148" s="65">
        <f>SUM(C149:C154)</f>
        <v>295.26995999999997</v>
      </c>
      <c r="D148" s="170"/>
      <c r="E148" s="145"/>
      <c r="F148" s="111"/>
    </row>
    <row r="149" spans="1:6" s="44" customFormat="1" ht="12.75" hidden="1">
      <c r="A149" s="47" t="s">
        <v>53</v>
      </c>
      <c r="B149" s="56" t="s">
        <v>54</v>
      </c>
      <c r="C149" s="76">
        <v>39.89796</v>
      </c>
      <c r="D149" s="168"/>
      <c r="E149" s="159"/>
      <c r="F149" s="26"/>
    </row>
    <row r="150" spans="1:6" s="44" customFormat="1" ht="12.75" hidden="1">
      <c r="A150" s="47" t="s">
        <v>57</v>
      </c>
      <c r="B150" s="56" t="s">
        <v>54</v>
      </c>
      <c r="C150" s="76">
        <v>79.2</v>
      </c>
      <c r="D150" s="168"/>
      <c r="E150" s="159"/>
      <c r="F150" s="26"/>
    </row>
    <row r="151" spans="1:6" s="44" customFormat="1" ht="12.75" hidden="1">
      <c r="A151" s="47" t="s">
        <v>64</v>
      </c>
      <c r="B151" s="56" t="s">
        <v>65</v>
      </c>
      <c r="C151" s="76">
        <v>30</v>
      </c>
      <c r="D151" s="168"/>
      <c r="E151" s="159"/>
      <c r="F151" s="26"/>
    </row>
    <row r="152" spans="1:6" s="44" customFormat="1" ht="12.75" hidden="1">
      <c r="A152" s="47" t="s">
        <v>68</v>
      </c>
      <c r="B152" s="56" t="s">
        <v>54</v>
      </c>
      <c r="C152" s="76">
        <v>50.802</v>
      </c>
      <c r="D152" s="168"/>
      <c r="E152" s="159"/>
      <c r="F152" s="26"/>
    </row>
    <row r="153" spans="1:6" s="44" customFormat="1" ht="12.75" hidden="1">
      <c r="A153" s="47" t="s">
        <v>102</v>
      </c>
      <c r="B153" s="56" t="s">
        <v>54</v>
      </c>
      <c r="C153" s="76">
        <v>83.49</v>
      </c>
      <c r="D153" s="168"/>
      <c r="E153" s="159"/>
      <c r="F153" s="26"/>
    </row>
    <row r="154" spans="1:6" s="44" customFormat="1" ht="12.75" hidden="1">
      <c r="A154" s="47" t="s">
        <v>82</v>
      </c>
      <c r="B154" s="56" t="s">
        <v>54</v>
      </c>
      <c r="C154" s="76">
        <v>11.88</v>
      </c>
      <c r="D154" s="168"/>
      <c r="E154" s="159"/>
      <c r="F154" s="26"/>
    </row>
    <row r="155" spans="1:6" s="16" customFormat="1" ht="24" hidden="1">
      <c r="A155" s="43" t="s">
        <v>31</v>
      </c>
      <c r="B155" s="60"/>
      <c r="C155" s="65">
        <f>SUM(C156,C163,C177,C232,C276)</f>
        <v>6959.00395</v>
      </c>
      <c r="D155" s="170"/>
      <c r="E155" s="145">
        <f>SUM(E156,E163,E177,E232,E276)</f>
        <v>0</v>
      </c>
      <c r="F155" s="28"/>
    </row>
    <row r="156" spans="1:6" s="16" customFormat="1" ht="24" hidden="1">
      <c r="A156" s="43" t="s">
        <v>50</v>
      </c>
      <c r="B156" s="60"/>
      <c r="C156" s="65">
        <f>SUM(C157,C162)</f>
        <v>2705.5052</v>
      </c>
      <c r="D156" s="170"/>
      <c r="E156" s="145">
        <f>SUM(E157,E162)</f>
        <v>0</v>
      </c>
      <c r="F156" s="28"/>
    </row>
    <row r="157" spans="1:6" s="45" customFormat="1" ht="12.75" hidden="1">
      <c r="A157" s="13" t="s">
        <v>29</v>
      </c>
      <c r="B157" s="53"/>
      <c r="C157" s="67">
        <f>SUM(C158,C159,C160,C161)</f>
        <v>2005.5052000000003</v>
      </c>
      <c r="D157" s="166"/>
      <c r="E157" s="147">
        <f>SUM(E158,E159,E160,E161)</f>
        <v>0</v>
      </c>
      <c r="F157" s="29" t="s">
        <v>142</v>
      </c>
    </row>
    <row r="158" spans="1:6" s="44" customFormat="1" ht="12.75" hidden="1">
      <c r="A158" s="46" t="s">
        <v>6</v>
      </c>
      <c r="B158" s="56" t="s">
        <v>9</v>
      </c>
      <c r="C158" s="76">
        <v>139.33447999999999</v>
      </c>
      <c r="D158" s="168"/>
      <c r="E158" s="159"/>
      <c r="F158" s="26"/>
    </row>
    <row r="159" spans="1:6" s="44" customFormat="1" ht="12.75" hidden="1">
      <c r="A159" s="46" t="s">
        <v>6</v>
      </c>
      <c r="B159" s="56" t="s">
        <v>11</v>
      </c>
      <c r="C159" s="76">
        <v>66.6519</v>
      </c>
      <c r="D159" s="168"/>
      <c r="E159" s="159"/>
      <c r="F159" s="26"/>
    </row>
    <row r="160" spans="1:6" s="44" customFormat="1" ht="12.75" hidden="1">
      <c r="A160" s="46" t="s">
        <v>7</v>
      </c>
      <c r="B160" s="56" t="s">
        <v>9</v>
      </c>
      <c r="C160" s="77">
        <v>1543.8493600000002</v>
      </c>
      <c r="D160" s="168"/>
      <c r="E160" s="159"/>
      <c r="F160" s="26"/>
    </row>
    <row r="161" spans="1:6" s="44" customFormat="1" ht="12.75" hidden="1">
      <c r="A161" s="46" t="s">
        <v>8</v>
      </c>
      <c r="B161" s="56" t="s">
        <v>9</v>
      </c>
      <c r="C161" s="76">
        <v>255.66946000000002</v>
      </c>
      <c r="D161" s="168"/>
      <c r="E161" s="159"/>
      <c r="F161" s="26"/>
    </row>
    <row r="162" spans="1:6" s="45" customFormat="1" ht="12.75" hidden="1">
      <c r="A162" s="13" t="s">
        <v>48</v>
      </c>
      <c r="B162" s="61" t="s">
        <v>5</v>
      </c>
      <c r="C162" s="67">
        <v>699.9999999999999</v>
      </c>
      <c r="D162" s="172"/>
      <c r="E162" s="147"/>
      <c r="F162" s="29" t="s">
        <v>142</v>
      </c>
    </row>
    <row r="163" spans="1:6" s="16" customFormat="1" ht="48" hidden="1">
      <c r="A163" s="43" t="s">
        <v>32</v>
      </c>
      <c r="B163" s="60"/>
      <c r="C163" s="78">
        <f>SUM(C164:C165,C172:C173)</f>
        <v>2210.6549299999997</v>
      </c>
      <c r="D163" s="170"/>
      <c r="E163" s="152"/>
      <c r="F163" s="28"/>
    </row>
    <row r="164" spans="1:6" s="45" customFormat="1" ht="12.75" hidden="1">
      <c r="A164" s="13" t="s">
        <v>17</v>
      </c>
      <c r="B164" s="53" t="s">
        <v>5</v>
      </c>
      <c r="C164" s="79">
        <v>802.30187</v>
      </c>
      <c r="D164" s="166"/>
      <c r="E164" s="150"/>
      <c r="F164" s="29" t="s">
        <v>142</v>
      </c>
    </row>
    <row r="165" spans="1:6" s="45" customFormat="1" ht="12.75" hidden="1">
      <c r="A165" s="13" t="s">
        <v>49</v>
      </c>
      <c r="B165" s="53"/>
      <c r="C165" s="79">
        <f>SUM(C166,C169)</f>
        <v>138.54804</v>
      </c>
      <c r="D165" s="166"/>
      <c r="E165" s="150"/>
      <c r="F165" s="29" t="s">
        <v>142</v>
      </c>
    </row>
    <row r="166" spans="1:6" s="89" customFormat="1" ht="24" hidden="1">
      <c r="A166" s="18" t="s">
        <v>79</v>
      </c>
      <c r="B166" s="55" t="s">
        <v>5</v>
      </c>
      <c r="C166" s="88">
        <f>SUM(C167:C168)</f>
        <v>43.81074</v>
      </c>
      <c r="D166" s="124"/>
      <c r="E166" s="148"/>
      <c r="F166" s="87"/>
    </row>
    <row r="167" spans="1:6" s="15" customFormat="1" ht="12.75" hidden="1">
      <c r="A167" s="11" t="s">
        <v>15</v>
      </c>
      <c r="B167" s="55" t="s">
        <v>5</v>
      </c>
      <c r="C167" s="90">
        <v>42.95266</v>
      </c>
      <c r="D167" s="169"/>
      <c r="E167" s="156"/>
      <c r="F167" s="25"/>
    </row>
    <row r="168" spans="1:6" s="15" customFormat="1" ht="12.75" hidden="1">
      <c r="A168" s="11" t="s">
        <v>14</v>
      </c>
      <c r="B168" s="55" t="s">
        <v>51</v>
      </c>
      <c r="C168" s="90">
        <v>0.85808</v>
      </c>
      <c r="D168" s="169"/>
      <c r="E168" s="156"/>
      <c r="F168" s="25"/>
    </row>
    <row r="169" spans="1:6" s="89" customFormat="1" ht="12.75" hidden="1">
      <c r="A169" s="18" t="s">
        <v>80</v>
      </c>
      <c r="B169" s="55" t="s">
        <v>81</v>
      </c>
      <c r="C169" s="88">
        <f>SUM(C170:C171)</f>
        <v>94.73729999999999</v>
      </c>
      <c r="D169" s="124"/>
      <c r="E169" s="148"/>
      <c r="F169" s="87"/>
    </row>
    <row r="170" spans="1:6" s="15" customFormat="1" ht="12.75" hidden="1">
      <c r="A170" s="11" t="s">
        <v>15</v>
      </c>
      <c r="B170" s="55" t="s">
        <v>81</v>
      </c>
      <c r="C170" s="90">
        <v>92.841</v>
      </c>
      <c r="D170" s="169"/>
      <c r="E170" s="156"/>
      <c r="F170" s="25"/>
    </row>
    <row r="171" spans="1:6" s="15" customFormat="1" ht="12.75" hidden="1">
      <c r="A171" s="11" t="s">
        <v>14</v>
      </c>
      <c r="B171" s="55" t="s">
        <v>51</v>
      </c>
      <c r="C171" s="90">
        <v>1.8963</v>
      </c>
      <c r="D171" s="169"/>
      <c r="E171" s="156"/>
      <c r="F171" s="25"/>
    </row>
    <row r="172" spans="1:6" s="45" customFormat="1" ht="12.75" hidden="1">
      <c r="A172" s="13" t="s">
        <v>0</v>
      </c>
      <c r="B172" s="53" t="s">
        <v>77</v>
      </c>
      <c r="C172" s="73">
        <v>676.76582</v>
      </c>
      <c r="D172" s="166"/>
      <c r="E172" s="150"/>
      <c r="F172" s="29" t="s">
        <v>142</v>
      </c>
    </row>
    <row r="173" spans="1:6" s="45" customFormat="1" ht="24" hidden="1">
      <c r="A173" s="13" t="s">
        <v>1</v>
      </c>
      <c r="B173" s="53"/>
      <c r="C173" s="73">
        <f>SUM(C174:C176)</f>
        <v>593.0391999999999</v>
      </c>
      <c r="D173" s="166"/>
      <c r="E173" s="150"/>
      <c r="F173" s="24" t="s">
        <v>134</v>
      </c>
    </row>
    <row r="174" spans="1:6" s="16" customFormat="1" ht="12.75" hidden="1">
      <c r="A174" s="38"/>
      <c r="B174" s="60" t="s">
        <v>5</v>
      </c>
      <c r="C174" s="78">
        <v>4.86072</v>
      </c>
      <c r="D174" s="170"/>
      <c r="E174" s="152"/>
      <c r="F174" s="28"/>
    </row>
    <row r="175" spans="1:6" s="16" customFormat="1" ht="12.75" hidden="1">
      <c r="A175" s="38"/>
      <c r="B175" s="60" t="s">
        <v>59</v>
      </c>
      <c r="C175" s="78">
        <v>59.554</v>
      </c>
      <c r="D175" s="170"/>
      <c r="E175" s="152"/>
      <c r="F175" s="28"/>
    </row>
    <row r="176" spans="1:6" s="16" customFormat="1" ht="12.75" hidden="1">
      <c r="A176" s="38"/>
      <c r="B176" s="60" t="s">
        <v>98</v>
      </c>
      <c r="C176" s="78">
        <v>528.62448</v>
      </c>
      <c r="D176" s="170"/>
      <c r="E176" s="152"/>
      <c r="F176" s="28"/>
    </row>
    <row r="177" spans="1:6" s="16" customFormat="1" ht="36" hidden="1">
      <c r="A177" s="43" t="s">
        <v>33</v>
      </c>
      <c r="B177" s="60"/>
      <c r="C177" s="78">
        <f>SUM(C178,C185,C222)</f>
        <v>1390.1083600000002</v>
      </c>
      <c r="D177" s="170"/>
      <c r="E177" s="152"/>
      <c r="F177" s="28"/>
    </row>
    <row r="178" spans="1:6" ht="12.75">
      <c r="A178" s="127" t="s">
        <v>168</v>
      </c>
      <c r="B178" s="53"/>
      <c r="C178" s="73">
        <v>240.77294</v>
      </c>
      <c r="D178" s="166"/>
      <c r="E178" s="150"/>
      <c r="F178" s="24"/>
    </row>
    <row r="179" spans="1:6" s="15" customFormat="1" ht="12.75">
      <c r="A179" s="18" t="s">
        <v>169</v>
      </c>
      <c r="B179" s="121" t="s">
        <v>81</v>
      </c>
      <c r="C179" s="70">
        <f>SUM(C180:C181)</f>
        <v>90.38794</v>
      </c>
      <c r="D179" s="168">
        <v>18</v>
      </c>
      <c r="E179" s="148" t="s">
        <v>138</v>
      </c>
      <c r="F179" s="119" t="s">
        <v>134</v>
      </c>
    </row>
    <row r="180" spans="1:6" s="15" customFormat="1" ht="12.75" customHeight="1" hidden="1">
      <c r="A180" s="14" t="s">
        <v>23</v>
      </c>
      <c r="B180" s="121"/>
      <c r="C180" s="138">
        <v>89.09807</v>
      </c>
      <c r="D180" s="169"/>
      <c r="E180" s="156"/>
      <c r="F180" s="25"/>
    </row>
    <row r="181" spans="1:6" s="15" customFormat="1" ht="12.75" customHeight="1" hidden="1">
      <c r="A181" s="11" t="s">
        <v>14</v>
      </c>
      <c r="B181" s="112"/>
      <c r="C181" s="138">
        <v>1.28987</v>
      </c>
      <c r="D181" s="169"/>
      <c r="E181" s="156"/>
      <c r="F181" s="25"/>
    </row>
    <row r="182" spans="1:6" s="15" customFormat="1" ht="24">
      <c r="A182" s="18" t="s">
        <v>170</v>
      </c>
      <c r="B182" s="121" t="s">
        <v>81</v>
      </c>
      <c r="C182" s="70">
        <f>SUM(C183:C184)</f>
        <v>150.38500000000002</v>
      </c>
      <c r="D182" s="168">
        <v>17</v>
      </c>
      <c r="E182" s="148" t="s">
        <v>138</v>
      </c>
      <c r="F182" s="119" t="s">
        <v>134</v>
      </c>
    </row>
    <row r="183" spans="1:6" s="15" customFormat="1" ht="12.75" hidden="1">
      <c r="A183" s="14" t="s">
        <v>23</v>
      </c>
      <c r="B183" s="57"/>
      <c r="C183" s="138">
        <v>148.24789</v>
      </c>
      <c r="D183" s="169"/>
      <c r="E183" s="156"/>
      <c r="F183" s="25"/>
    </row>
    <row r="184" spans="1:6" s="15" customFormat="1" ht="12.75" hidden="1">
      <c r="A184" s="11" t="s">
        <v>14</v>
      </c>
      <c r="B184" s="60"/>
      <c r="C184" s="138">
        <v>2.13711</v>
      </c>
      <c r="D184" s="169"/>
      <c r="E184" s="156"/>
      <c r="F184" s="25"/>
    </row>
    <row r="185" spans="1:6" ht="25.5" hidden="1">
      <c r="A185" s="127" t="s">
        <v>149</v>
      </c>
      <c r="B185" s="62"/>
      <c r="C185" s="73">
        <f>SUM(C186,C189,C192,C195,C198,C201,C204,C207,C210,C213,C216,C219)</f>
        <v>749.37023</v>
      </c>
      <c r="D185" s="166"/>
      <c r="E185" s="150"/>
      <c r="F185" s="24"/>
    </row>
    <row r="186" spans="1:6" s="15" customFormat="1" ht="12.75" hidden="1">
      <c r="A186" s="18" t="s">
        <v>60</v>
      </c>
      <c r="B186" s="112" t="s">
        <v>62</v>
      </c>
      <c r="C186" s="70">
        <f>SUM(C187:C188)</f>
        <v>118.70381</v>
      </c>
      <c r="D186" s="168">
        <v>18</v>
      </c>
      <c r="E186" s="148" t="s">
        <v>138</v>
      </c>
      <c r="F186" s="119" t="s">
        <v>134</v>
      </c>
    </row>
    <row r="187" spans="1:6" s="15" customFormat="1" ht="12.75" hidden="1">
      <c r="A187" s="11" t="s">
        <v>15</v>
      </c>
      <c r="B187" s="112" t="s">
        <v>62</v>
      </c>
      <c r="C187" s="36">
        <v>116.60028</v>
      </c>
      <c r="D187" s="169"/>
      <c r="E187" s="156">
        <v>116.60028</v>
      </c>
      <c r="F187" s="25"/>
    </row>
    <row r="188" spans="1:6" s="15" customFormat="1" ht="12.75" hidden="1">
      <c r="A188" s="11" t="s">
        <v>14</v>
      </c>
      <c r="B188" s="121"/>
      <c r="C188" s="34">
        <v>2.10353</v>
      </c>
      <c r="D188" s="169"/>
      <c r="E188" s="156">
        <v>2.10353</v>
      </c>
      <c r="F188" s="25"/>
    </row>
    <row r="189" spans="1:6" s="15" customFormat="1" ht="12.75" hidden="1">
      <c r="A189" s="18" t="s">
        <v>61</v>
      </c>
      <c r="B189" s="112" t="s">
        <v>62</v>
      </c>
      <c r="C189" s="70">
        <f>SUM(C190:C191)</f>
        <v>59.996629999999996</v>
      </c>
      <c r="D189" s="168">
        <v>17</v>
      </c>
      <c r="E189" s="148" t="s">
        <v>138</v>
      </c>
      <c r="F189" s="119" t="s">
        <v>134</v>
      </c>
    </row>
    <row r="190" spans="1:6" s="15" customFormat="1" ht="12.75" hidden="1">
      <c r="A190" s="11" t="s">
        <v>15</v>
      </c>
      <c r="B190" s="112" t="s">
        <v>62</v>
      </c>
      <c r="C190" s="36">
        <v>58.951029999999996</v>
      </c>
      <c r="D190" s="169"/>
      <c r="E190" s="156">
        <v>58.951029999999996</v>
      </c>
      <c r="F190" s="25"/>
    </row>
    <row r="191" spans="1:6" s="15" customFormat="1" ht="12.75" hidden="1">
      <c r="A191" s="11" t="s">
        <v>14</v>
      </c>
      <c r="B191" s="121"/>
      <c r="C191" s="34">
        <v>1.0456</v>
      </c>
      <c r="D191" s="169"/>
      <c r="E191" s="156">
        <v>1.0456</v>
      </c>
      <c r="F191" s="25"/>
    </row>
    <row r="192" spans="1:6" s="15" customFormat="1" ht="12.75" hidden="1">
      <c r="A192" s="18" t="s">
        <v>67</v>
      </c>
      <c r="B192" s="112" t="s">
        <v>62</v>
      </c>
      <c r="C192" s="70">
        <f>SUM(C193:C194)</f>
        <v>31.85192</v>
      </c>
      <c r="D192" s="168">
        <v>22</v>
      </c>
      <c r="E192" s="148" t="s">
        <v>138</v>
      </c>
      <c r="F192" s="119" t="s">
        <v>134</v>
      </c>
    </row>
    <row r="193" spans="1:6" s="15" customFormat="1" ht="12.75" hidden="1">
      <c r="A193" s="11" t="s">
        <v>15</v>
      </c>
      <c r="B193" s="112" t="s">
        <v>62</v>
      </c>
      <c r="C193" s="80">
        <v>31.2952</v>
      </c>
      <c r="D193" s="169" t="s">
        <v>10</v>
      </c>
      <c r="E193" s="156">
        <v>31.2952</v>
      </c>
      <c r="F193" s="25" t="s">
        <v>10</v>
      </c>
    </row>
    <row r="194" spans="1:6" s="15" customFormat="1" ht="12.75" hidden="1">
      <c r="A194" s="11" t="s">
        <v>14</v>
      </c>
      <c r="B194" s="121" t="s">
        <v>51</v>
      </c>
      <c r="C194" s="34">
        <v>0.55672</v>
      </c>
      <c r="D194" s="169"/>
      <c r="E194" s="156">
        <v>0.55672</v>
      </c>
      <c r="F194" s="25"/>
    </row>
    <row r="195" spans="1:6" s="15" customFormat="1" ht="24" hidden="1">
      <c r="A195" s="18" t="s">
        <v>93</v>
      </c>
      <c r="B195" s="112" t="s">
        <v>62</v>
      </c>
      <c r="C195" s="70">
        <f>SUM(C196:C197)</f>
        <v>46.14013</v>
      </c>
      <c r="D195" s="168">
        <v>20</v>
      </c>
      <c r="E195" s="148" t="s">
        <v>138</v>
      </c>
      <c r="F195" s="119" t="s">
        <v>134</v>
      </c>
    </row>
    <row r="196" spans="1:6" s="15" customFormat="1" ht="12.75" hidden="1">
      <c r="A196" s="11" t="s">
        <v>15</v>
      </c>
      <c r="B196" s="112" t="s">
        <v>62</v>
      </c>
      <c r="C196" s="80">
        <v>46.14013</v>
      </c>
      <c r="D196" s="169" t="s">
        <v>10</v>
      </c>
      <c r="E196" s="156">
        <v>46.14013</v>
      </c>
      <c r="F196" s="25" t="s">
        <v>10</v>
      </c>
    </row>
    <row r="197" spans="1:6" s="15" customFormat="1" ht="12.75" hidden="1">
      <c r="A197" s="11" t="s">
        <v>14</v>
      </c>
      <c r="B197" s="121" t="s">
        <v>51</v>
      </c>
      <c r="C197" s="34">
        <v>0</v>
      </c>
      <c r="D197" s="169"/>
      <c r="E197" s="156">
        <v>0</v>
      </c>
      <c r="F197" s="25"/>
    </row>
    <row r="198" spans="1:6" s="15" customFormat="1" ht="12.75" hidden="1">
      <c r="A198" s="18" t="s">
        <v>94</v>
      </c>
      <c r="B198" s="112" t="s">
        <v>62</v>
      </c>
      <c r="C198" s="70">
        <f>SUM(C199:C200)</f>
        <v>76.01839</v>
      </c>
      <c r="D198" s="168">
        <v>23</v>
      </c>
      <c r="E198" s="148" t="s">
        <v>135</v>
      </c>
      <c r="F198" s="119" t="s">
        <v>134</v>
      </c>
    </row>
    <row r="199" spans="1:6" s="15" customFormat="1" ht="12.75" hidden="1">
      <c r="A199" s="11" t="s">
        <v>15</v>
      </c>
      <c r="B199" s="112" t="s">
        <v>62</v>
      </c>
      <c r="C199" s="80">
        <v>76.01839</v>
      </c>
      <c r="D199" s="169" t="s">
        <v>10</v>
      </c>
      <c r="E199" s="156">
        <v>76.01839</v>
      </c>
      <c r="F199" s="25" t="s">
        <v>10</v>
      </c>
    </row>
    <row r="200" spans="1:6" s="15" customFormat="1" ht="12.75" hidden="1">
      <c r="A200" s="11" t="s">
        <v>14</v>
      </c>
      <c r="B200" s="121" t="s">
        <v>51</v>
      </c>
      <c r="C200" s="34">
        <v>0</v>
      </c>
      <c r="D200" s="169"/>
      <c r="E200" s="156">
        <v>0</v>
      </c>
      <c r="F200" s="25"/>
    </row>
    <row r="201" spans="1:6" s="15" customFormat="1" ht="12.75" hidden="1">
      <c r="A201" s="18" t="s">
        <v>70</v>
      </c>
      <c r="B201" s="112" t="s">
        <v>62</v>
      </c>
      <c r="C201" s="70">
        <f>SUM(C202:C203)</f>
        <v>167.37831</v>
      </c>
      <c r="D201" s="168">
        <v>20</v>
      </c>
      <c r="E201" s="148" t="s">
        <v>138</v>
      </c>
      <c r="F201" s="119" t="s">
        <v>134</v>
      </c>
    </row>
    <row r="202" spans="1:6" s="15" customFormat="1" ht="12.75" hidden="1">
      <c r="A202" s="11" t="s">
        <v>15</v>
      </c>
      <c r="B202" s="112" t="s">
        <v>62</v>
      </c>
      <c r="C202" s="80">
        <v>164.45471</v>
      </c>
      <c r="D202" s="169" t="s">
        <v>10</v>
      </c>
      <c r="E202" s="156">
        <v>164.45471</v>
      </c>
      <c r="F202" s="25" t="s">
        <v>10</v>
      </c>
    </row>
    <row r="203" spans="1:6" s="15" customFormat="1" ht="12.75" hidden="1">
      <c r="A203" s="11" t="s">
        <v>14</v>
      </c>
      <c r="B203" s="121" t="s">
        <v>51</v>
      </c>
      <c r="C203" s="34">
        <v>2.9236</v>
      </c>
      <c r="D203" s="169"/>
      <c r="E203" s="156">
        <v>2.9236</v>
      </c>
      <c r="F203" s="25"/>
    </row>
    <row r="204" spans="1:6" s="15" customFormat="1" ht="12.75" hidden="1">
      <c r="A204" s="18" t="s">
        <v>97</v>
      </c>
      <c r="B204" s="112" t="s">
        <v>62</v>
      </c>
      <c r="C204" s="70">
        <f>SUM(C205:C206)</f>
        <v>13.45846</v>
      </c>
      <c r="D204" s="168">
        <v>24</v>
      </c>
      <c r="E204" s="148" t="s">
        <v>140</v>
      </c>
      <c r="F204" s="119" t="s">
        <v>134</v>
      </c>
    </row>
    <row r="205" spans="1:6" s="15" customFormat="1" ht="12.75" hidden="1">
      <c r="A205" s="11" t="s">
        <v>15</v>
      </c>
      <c r="B205" s="112" t="s">
        <v>62</v>
      </c>
      <c r="C205" s="80">
        <v>13.45846</v>
      </c>
      <c r="D205" s="169" t="s">
        <v>10</v>
      </c>
      <c r="E205" s="156">
        <v>13.45846</v>
      </c>
      <c r="F205" s="25" t="s">
        <v>10</v>
      </c>
    </row>
    <row r="206" spans="1:6" s="15" customFormat="1" ht="12.75" hidden="1">
      <c r="A206" s="11" t="s">
        <v>14</v>
      </c>
      <c r="B206" s="121" t="s">
        <v>51</v>
      </c>
      <c r="C206" s="34">
        <v>0</v>
      </c>
      <c r="D206" s="169"/>
      <c r="E206" s="156">
        <v>0</v>
      </c>
      <c r="F206" s="25"/>
    </row>
    <row r="207" spans="1:6" s="15" customFormat="1" ht="12.75" hidden="1">
      <c r="A207" s="18" t="s">
        <v>120</v>
      </c>
      <c r="B207" s="112" t="s">
        <v>62</v>
      </c>
      <c r="C207" s="70">
        <f>SUM(C208:C209)</f>
        <v>33.30562</v>
      </c>
      <c r="D207" s="168">
        <v>17</v>
      </c>
      <c r="E207" s="148" t="s">
        <v>138</v>
      </c>
      <c r="F207" s="119" t="s">
        <v>134</v>
      </c>
    </row>
    <row r="208" spans="1:6" s="15" customFormat="1" ht="12.75" hidden="1">
      <c r="A208" s="11" t="s">
        <v>15</v>
      </c>
      <c r="B208" s="112" t="s">
        <v>62</v>
      </c>
      <c r="C208" s="80">
        <v>32.72956</v>
      </c>
      <c r="D208" s="169" t="s">
        <v>10</v>
      </c>
      <c r="E208" s="156">
        <v>32.72956</v>
      </c>
      <c r="F208" s="25" t="s">
        <v>10</v>
      </c>
    </row>
    <row r="209" spans="1:6" s="15" customFormat="1" ht="12.75" hidden="1">
      <c r="A209" s="11" t="s">
        <v>14</v>
      </c>
      <c r="B209" s="121" t="s">
        <v>51</v>
      </c>
      <c r="C209" s="34">
        <v>0.57606</v>
      </c>
      <c r="D209" s="169"/>
      <c r="E209" s="156">
        <v>0.57606</v>
      </c>
      <c r="F209" s="25"/>
    </row>
    <row r="210" spans="1:6" s="15" customFormat="1" ht="12.75" hidden="1">
      <c r="A210" s="18" t="s">
        <v>121</v>
      </c>
      <c r="B210" s="112" t="s">
        <v>62</v>
      </c>
      <c r="C210" s="70">
        <f>SUM(C211:C212)</f>
        <v>12.52001</v>
      </c>
      <c r="D210" s="168">
        <v>16</v>
      </c>
      <c r="E210" s="148" t="s">
        <v>137</v>
      </c>
      <c r="F210" s="119" t="s">
        <v>134</v>
      </c>
    </row>
    <row r="211" spans="1:6" s="15" customFormat="1" ht="12.75" hidden="1">
      <c r="A211" s="11" t="s">
        <v>15</v>
      </c>
      <c r="B211" s="112" t="s">
        <v>62</v>
      </c>
      <c r="C211" s="80">
        <v>12.30257</v>
      </c>
      <c r="D211" s="169" t="s">
        <v>10</v>
      </c>
      <c r="E211" s="156">
        <v>12.30257</v>
      </c>
      <c r="F211" s="25" t="s">
        <v>10</v>
      </c>
    </row>
    <row r="212" spans="1:6" s="15" customFormat="1" ht="12.75" hidden="1">
      <c r="A212" s="11" t="s">
        <v>14</v>
      </c>
      <c r="B212" s="121" t="s">
        <v>51</v>
      </c>
      <c r="C212" s="34">
        <v>0.21744</v>
      </c>
      <c r="D212" s="169"/>
      <c r="E212" s="156">
        <v>0.21744</v>
      </c>
      <c r="F212" s="25"/>
    </row>
    <row r="213" spans="1:6" s="15" customFormat="1" ht="12.75" hidden="1">
      <c r="A213" s="18" t="s">
        <v>122</v>
      </c>
      <c r="B213" s="112" t="s">
        <v>62</v>
      </c>
      <c r="C213" s="70">
        <f>SUM(C214:C215)</f>
        <v>106.68354000000001</v>
      </c>
      <c r="D213" s="168">
        <v>23</v>
      </c>
      <c r="E213" s="148" t="s">
        <v>135</v>
      </c>
      <c r="F213" s="119" t="s">
        <v>134</v>
      </c>
    </row>
    <row r="214" spans="1:6" s="15" customFormat="1" ht="12.75" hidden="1">
      <c r="A214" s="11" t="s">
        <v>15</v>
      </c>
      <c r="B214" s="112" t="s">
        <v>62</v>
      </c>
      <c r="C214" s="80">
        <v>104.81372</v>
      </c>
      <c r="D214" s="169" t="s">
        <v>10</v>
      </c>
      <c r="E214" s="156">
        <v>104.81372</v>
      </c>
      <c r="F214" s="25" t="s">
        <v>10</v>
      </c>
    </row>
    <row r="215" spans="1:6" s="15" customFormat="1" ht="12.75" hidden="1">
      <c r="A215" s="11" t="s">
        <v>14</v>
      </c>
      <c r="B215" s="121" t="s">
        <v>51</v>
      </c>
      <c r="C215" s="34">
        <v>1.86982</v>
      </c>
      <c r="D215" s="169"/>
      <c r="E215" s="156">
        <v>1.86982</v>
      </c>
      <c r="F215" s="25"/>
    </row>
    <row r="216" spans="1:6" s="15" customFormat="1" ht="12.75" hidden="1">
      <c r="A216" s="18" t="s">
        <v>123</v>
      </c>
      <c r="B216" s="112" t="s">
        <v>62</v>
      </c>
      <c r="C216" s="70">
        <f>SUM(C217:C218)</f>
        <v>57.191089999999996</v>
      </c>
      <c r="D216" s="168">
        <v>18</v>
      </c>
      <c r="E216" s="148" t="s">
        <v>138</v>
      </c>
      <c r="F216" s="119" t="s">
        <v>134</v>
      </c>
    </row>
    <row r="217" spans="1:6" s="15" customFormat="1" ht="12.75" hidden="1">
      <c r="A217" s="11" t="s">
        <v>15</v>
      </c>
      <c r="B217" s="112" t="s">
        <v>62</v>
      </c>
      <c r="C217" s="80">
        <v>56.18257</v>
      </c>
      <c r="D217" s="169" t="s">
        <v>10</v>
      </c>
      <c r="E217" s="156">
        <v>56.18257</v>
      </c>
      <c r="F217" s="25" t="s">
        <v>10</v>
      </c>
    </row>
    <row r="218" spans="1:6" s="15" customFormat="1" ht="12.75" hidden="1">
      <c r="A218" s="11" t="s">
        <v>14</v>
      </c>
      <c r="B218" s="121" t="s">
        <v>51</v>
      </c>
      <c r="C218" s="34">
        <v>1.00852</v>
      </c>
      <c r="D218" s="169"/>
      <c r="E218" s="156">
        <v>1.00852</v>
      </c>
      <c r="F218" s="25"/>
    </row>
    <row r="219" spans="1:6" s="15" customFormat="1" ht="12.75" hidden="1">
      <c r="A219" s="18" t="s">
        <v>76</v>
      </c>
      <c r="B219" s="112" t="s">
        <v>62</v>
      </c>
      <c r="C219" s="70">
        <f>SUM(C220:C221)</f>
        <v>26.122320000000002</v>
      </c>
      <c r="D219" s="168">
        <v>20</v>
      </c>
      <c r="E219" s="148" t="s">
        <v>138</v>
      </c>
      <c r="F219" s="119" t="s">
        <v>134</v>
      </c>
    </row>
    <row r="220" spans="1:6" s="15" customFormat="1" ht="12.75" hidden="1">
      <c r="A220" s="11" t="s">
        <v>15</v>
      </c>
      <c r="B220" s="52" t="s">
        <v>62</v>
      </c>
      <c r="C220" s="80">
        <v>25.67689</v>
      </c>
      <c r="D220" s="169" t="s">
        <v>10</v>
      </c>
      <c r="E220" s="156">
        <v>25.67689</v>
      </c>
      <c r="F220" s="25" t="s">
        <v>10</v>
      </c>
    </row>
    <row r="221" spans="1:6" s="15" customFormat="1" ht="12.75" hidden="1">
      <c r="A221" s="11" t="s">
        <v>14</v>
      </c>
      <c r="B221" s="57" t="s">
        <v>51</v>
      </c>
      <c r="C221" s="34">
        <v>0.44543</v>
      </c>
      <c r="D221" s="169"/>
      <c r="E221" s="156">
        <v>0.44543</v>
      </c>
      <c r="F221" s="25"/>
    </row>
    <row r="222" spans="1:6" ht="12.75">
      <c r="A222" s="127" t="s">
        <v>172</v>
      </c>
      <c r="B222" s="62"/>
      <c r="C222" s="73">
        <v>399.96519</v>
      </c>
      <c r="D222" s="166"/>
      <c r="E222" s="150"/>
      <c r="F222" s="24"/>
    </row>
    <row r="223" spans="1:6" s="15" customFormat="1" ht="12.75">
      <c r="A223" s="18" t="s">
        <v>171</v>
      </c>
      <c r="B223" s="121" t="s">
        <v>54</v>
      </c>
      <c r="C223" s="70">
        <f>SUM(C224:C225)</f>
        <v>199.97249</v>
      </c>
      <c r="D223" s="123">
        <v>23</v>
      </c>
      <c r="E223" s="142" t="s">
        <v>135</v>
      </c>
      <c r="F223" s="119" t="s">
        <v>134</v>
      </c>
    </row>
    <row r="224" spans="1:6" s="15" customFormat="1" ht="12.75" hidden="1">
      <c r="A224" s="11" t="s">
        <v>15</v>
      </c>
      <c r="B224" s="121" t="s">
        <v>54</v>
      </c>
      <c r="C224" s="36">
        <v>197.11054</v>
      </c>
      <c r="D224" s="169"/>
      <c r="E224" s="156"/>
      <c r="F224" s="25" t="s">
        <v>12</v>
      </c>
    </row>
    <row r="225" spans="1:6" s="15" customFormat="1" ht="12.75" hidden="1">
      <c r="A225" s="11" t="s">
        <v>14</v>
      </c>
      <c r="B225" s="121" t="s">
        <v>73</v>
      </c>
      <c r="C225" s="138">
        <v>2.86195</v>
      </c>
      <c r="D225" s="169"/>
      <c r="E225" s="156"/>
      <c r="F225" s="25"/>
    </row>
    <row r="226" spans="1:6" s="15" customFormat="1" ht="24">
      <c r="A226" s="18" t="s">
        <v>215</v>
      </c>
      <c r="B226" s="121" t="s">
        <v>54</v>
      </c>
      <c r="C226" s="70">
        <f>SUM(C227:C228)</f>
        <v>199.99269999999999</v>
      </c>
      <c r="D226" s="168">
        <v>17</v>
      </c>
      <c r="E226" s="148" t="s">
        <v>138</v>
      </c>
      <c r="F226" s="119" t="s">
        <v>134</v>
      </c>
    </row>
    <row r="227" spans="1:6" s="15" customFormat="1" ht="12.75" hidden="1">
      <c r="A227" s="11" t="s">
        <v>15</v>
      </c>
      <c r="B227" s="57" t="s">
        <v>54</v>
      </c>
      <c r="C227" s="36">
        <v>197.10082</v>
      </c>
      <c r="D227" s="169"/>
      <c r="E227" s="156"/>
      <c r="F227" s="25" t="s">
        <v>12</v>
      </c>
    </row>
    <row r="228" spans="1:6" s="15" customFormat="1" ht="12.75" hidden="1">
      <c r="A228" s="11" t="s">
        <v>14</v>
      </c>
      <c r="B228" s="57" t="s">
        <v>73</v>
      </c>
      <c r="C228" s="138">
        <v>2.89188</v>
      </c>
      <c r="D228" s="169"/>
      <c r="E228" s="156"/>
      <c r="F228" s="25"/>
    </row>
    <row r="229" spans="1:6" ht="12.75" customHeight="1" hidden="1">
      <c r="A229" s="12"/>
      <c r="B229" s="58"/>
      <c r="C229" s="70">
        <f>SUM(C230:C231)</f>
        <v>0</v>
      </c>
      <c r="D229" s="124"/>
      <c r="E229" s="148"/>
      <c r="F229" s="27"/>
    </row>
    <row r="230" spans="1:6" ht="12.75" customHeight="1" hidden="1">
      <c r="A230" s="11" t="s">
        <v>15</v>
      </c>
      <c r="B230" s="57"/>
      <c r="C230" s="69"/>
      <c r="D230" s="169"/>
      <c r="E230" s="156"/>
      <c r="F230" s="25" t="s">
        <v>12</v>
      </c>
    </row>
    <row r="231" spans="1:6" ht="12.75" customHeight="1" hidden="1">
      <c r="A231" s="11" t="s">
        <v>14</v>
      </c>
      <c r="B231" s="57"/>
      <c r="C231" s="72"/>
      <c r="D231" s="165"/>
      <c r="E231" s="158"/>
      <c r="F231" s="23"/>
    </row>
    <row r="232" spans="1:6" ht="37.5" customHeight="1" hidden="1">
      <c r="A232" s="4" t="s">
        <v>34</v>
      </c>
      <c r="B232" s="52"/>
      <c r="C232" s="78">
        <f>C233</f>
        <v>176.56704000000002</v>
      </c>
      <c r="D232" s="165"/>
      <c r="E232" s="152"/>
      <c r="F232" s="23"/>
    </row>
    <row r="233" spans="1:6" s="140" customFormat="1" ht="25.5">
      <c r="A233" s="128" t="s">
        <v>177</v>
      </c>
      <c r="B233" s="53"/>
      <c r="C233" s="73">
        <f>SUM(C234,C237,C240,C243,C246,C249,C252,C255,C258,C261)</f>
        <v>176.56704000000002</v>
      </c>
      <c r="D233" s="166"/>
      <c r="E233" s="150"/>
      <c r="F233" s="139"/>
    </row>
    <row r="234" spans="1:6" ht="12.75">
      <c r="A234" s="12" t="s">
        <v>173</v>
      </c>
      <c r="B234" s="121" t="s">
        <v>54</v>
      </c>
      <c r="C234" s="40">
        <f>SUM(C235:C236)</f>
        <v>57.06468</v>
      </c>
      <c r="D234" s="123">
        <v>23</v>
      </c>
      <c r="E234" s="142" t="s">
        <v>135</v>
      </c>
      <c r="F234" s="119" t="s">
        <v>134</v>
      </c>
    </row>
    <row r="235" spans="1:6" ht="12.75" hidden="1">
      <c r="A235" s="11" t="s">
        <v>15</v>
      </c>
      <c r="B235" s="121"/>
      <c r="C235" s="68">
        <v>56.23706</v>
      </c>
      <c r="D235" s="167"/>
      <c r="E235" s="155"/>
      <c r="F235" s="31" t="s">
        <v>12</v>
      </c>
    </row>
    <row r="236" spans="1:6" ht="12.75" hidden="1">
      <c r="A236" s="11" t="s">
        <v>14</v>
      </c>
      <c r="B236" s="121"/>
      <c r="C236" s="68">
        <v>0.82762</v>
      </c>
      <c r="D236" s="167"/>
      <c r="E236" s="155"/>
      <c r="F236" s="31"/>
    </row>
    <row r="237" spans="1:6" ht="12.75">
      <c r="A237" s="12" t="s">
        <v>174</v>
      </c>
      <c r="B237" s="121" t="s">
        <v>54</v>
      </c>
      <c r="C237" s="40">
        <f>SUM(C238:C239)</f>
        <v>33.63394</v>
      </c>
      <c r="D237" s="168">
        <v>18</v>
      </c>
      <c r="E237" s="148" t="s">
        <v>138</v>
      </c>
      <c r="F237" s="119" t="s">
        <v>134</v>
      </c>
    </row>
    <row r="238" spans="1:6" ht="12.75" hidden="1">
      <c r="A238" s="11"/>
      <c r="B238" s="121"/>
      <c r="C238" s="68">
        <v>33.14656</v>
      </c>
      <c r="D238" s="167"/>
      <c r="E238" s="155"/>
      <c r="F238" s="31"/>
    </row>
    <row r="239" spans="1:6" ht="12.75" hidden="1">
      <c r="A239" s="11"/>
      <c r="B239" s="121"/>
      <c r="C239" s="68">
        <v>0.48738</v>
      </c>
      <c r="D239" s="167"/>
      <c r="E239" s="155"/>
      <c r="F239" s="31"/>
    </row>
    <row r="240" spans="1:6" ht="24">
      <c r="A240" s="12" t="s">
        <v>175</v>
      </c>
      <c r="B240" s="121" t="s">
        <v>54</v>
      </c>
      <c r="C240" s="40">
        <f>SUM(C241:C242)</f>
        <v>47.88974</v>
      </c>
      <c r="D240" s="126" t="s">
        <v>213</v>
      </c>
      <c r="E240" s="149" t="s">
        <v>214</v>
      </c>
      <c r="F240" s="119" t="s">
        <v>134</v>
      </c>
    </row>
    <row r="241" spans="1:6" ht="12.75" hidden="1">
      <c r="A241" s="11"/>
      <c r="B241" s="121"/>
      <c r="C241" s="68">
        <v>47.88974</v>
      </c>
      <c r="D241" s="167"/>
      <c r="E241" s="155"/>
      <c r="F241" s="31"/>
    </row>
    <row r="242" spans="1:6" ht="12.75" hidden="1">
      <c r="A242" s="11"/>
      <c r="B242" s="121"/>
      <c r="C242" s="68"/>
      <c r="D242" s="167"/>
      <c r="E242" s="155"/>
      <c r="F242" s="31"/>
    </row>
    <row r="243" spans="1:6" ht="12.75">
      <c r="A243" s="12" t="s">
        <v>176</v>
      </c>
      <c r="B243" s="121" t="s">
        <v>54</v>
      </c>
      <c r="C243" s="40">
        <f>SUM(C244:C245)</f>
        <v>37.97868</v>
      </c>
      <c r="D243" s="123">
        <v>16</v>
      </c>
      <c r="E243" s="142" t="s">
        <v>137</v>
      </c>
      <c r="F243" s="119" t="s">
        <v>134</v>
      </c>
    </row>
    <row r="244" spans="1:6" ht="12.75" hidden="1">
      <c r="A244" s="11"/>
      <c r="B244" s="121"/>
      <c r="C244" s="68">
        <v>37.97868</v>
      </c>
      <c r="D244" s="167"/>
      <c r="E244" s="155"/>
      <c r="F244" s="31"/>
    </row>
    <row r="245" spans="1:6" ht="12.75" hidden="1">
      <c r="A245" s="11"/>
      <c r="B245" s="121"/>
      <c r="C245" s="68"/>
      <c r="D245" s="167"/>
      <c r="E245" s="155"/>
      <c r="F245" s="31"/>
    </row>
    <row r="246" spans="1:6" ht="12.75" hidden="1">
      <c r="A246" s="12"/>
      <c r="B246" s="121"/>
      <c r="C246" s="40"/>
      <c r="D246" s="126"/>
      <c r="E246" s="149"/>
      <c r="F246" s="119"/>
    </row>
    <row r="247" spans="1:6" ht="12.75" hidden="1">
      <c r="A247" s="11"/>
      <c r="B247" s="121"/>
      <c r="C247" s="68"/>
      <c r="D247" s="167"/>
      <c r="E247" s="155"/>
      <c r="F247" s="31"/>
    </row>
    <row r="248" spans="1:6" ht="12.75" hidden="1">
      <c r="A248" s="11"/>
      <c r="B248" s="121"/>
      <c r="C248" s="68"/>
      <c r="D248" s="167"/>
      <c r="E248" s="155"/>
      <c r="F248" s="31"/>
    </row>
    <row r="249" spans="1:6" ht="12.75" hidden="1">
      <c r="A249" s="12"/>
      <c r="B249" s="121"/>
      <c r="C249" s="40"/>
      <c r="D249" s="126"/>
      <c r="E249" s="149"/>
      <c r="F249" s="119"/>
    </row>
    <row r="250" spans="1:6" ht="12.75" hidden="1">
      <c r="A250" s="11"/>
      <c r="B250" s="121"/>
      <c r="C250" s="68"/>
      <c r="D250" s="167"/>
      <c r="E250" s="155"/>
      <c r="F250" s="31"/>
    </row>
    <row r="251" spans="1:6" ht="12.75" hidden="1">
      <c r="A251" s="11"/>
      <c r="B251" s="121"/>
      <c r="C251" s="68"/>
      <c r="D251" s="167"/>
      <c r="E251" s="155"/>
      <c r="F251" s="31"/>
    </row>
    <row r="252" spans="1:6" ht="12.75" hidden="1">
      <c r="A252" s="12"/>
      <c r="B252" s="121"/>
      <c r="C252" s="40"/>
      <c r="D252" s="126"/>
      <c r="E252" s="149"/>
      <c r="F252" s="119"/>
    </row>
    <row r="253" spans="1:6" ht="12.75" hidden="1">
      <c r="A253" s="11"/>
      <c r="B253" s="121"/>
      <c r="C253" s="68"/>
      <c r="D253" s="167"/>
      <c r="E253" s="155"/>
      <c r="F253" s="31"/>
    </row>
    <row r="254" spans="1:6" ht="12.75" hidden="1">
      <c r="A254" s="11"/>
      <c r="B254" s="121"/>
      <c r="C254" s="68"/>
      <c r="D254" s="167"/>
      <c r="E254" s="155"/>
      <c r="F254" s="31"/>
    </row>
    <row r="255" spans="1:6" ht="12.75" hidden="1">
      <c r="A255" s="12"/>
      <c r="B255" s="121"/>
      <c r="C255" s="40"/>
      <c r="D255" s="126"/>
      <c r="E255" s="149"/>
      <c r="F255" s="119"/>
    </row>
    <row r="256" spans="1:6" ht="12.75" hidden="1">
      <c r="A256" s="11"/>
      <c r="B256" s="121"/>
      <c r="C256" s="68"/>
      <c r="D256" s="167"/>
      <c r="E256" s="155"/>
      <c r="F256" s="31"/>
    </row>
    <row r="257" spans="1:6" ht="12.75" hidden="1">
      <c r="A257" s="11"/>
      <c r="B257" s="121"/>
      <c r="C257" s="68"/>
      <c r="D257" s="167"/>
      <c r="E257" s="155"/>
      <c r="F257" s="31"/>
    </row>
    <row r="258" spans="1:6" ht="12.75" hidden="1">
      <c r="A258" s="12"/>
      <c r="B258" s="121"/>
      <c r="C258" s="40"/>
      <c r="D258" s="126"/>
      <c r="E258" s="149"/>
      <c r="F258" s="119"/>
    </row>
    <row r="259" spans="1:6" ht="12.75" hidden="1">
      <c r="A259" s="11"/>
      <c r="B259" s="121"/>
      <c r="C259" s="68"/>
      <c r="D259" s="167"/>
      <c r="E259" s="155"/>
      <c r="F259" s="31"/>
    </row>
    <row r="260" spans="1:6" ht="12.75" hidden="1">
      <c r="A260" s="11"/>
      <c r="B260" s="121"/>
      <c r="C260" s="68"/>
      <c r="D260" s="167"/>
      <c r="E260" s="155"/>
      <c r="F260" s="31"/>
    </row>
    <row r="261" spans="1:6" ht="12.75" hidden="1">
      <c r="A261" s="12"/>
      <c r="B261" s="121"/>
      <c r="C261" s="40"/>
      <c r="D261" s="126"/>
      <c r="E261" s="149"/>
      <c r="F261" s="119"/>
    </row>
    <row r="262" spans="1:6" ht="12.75" hidden="1">
      <c r="A262" s="11" t="s">
        <v>15</v>
      </c>
      <c r="B262" s="57" t="s">
        <v>54</v>
      </c>
      <c r="C262" s="68">
        <v>33.03225</v>
      </c>
      <c r="D262" s="167" t="s">
        <v>12</v>
      </c>
      <c r="E262" s="155">
        <v>33.03225</v>
      </c>
      <c r="F262" s="31" t="s">
        <v>12</v>
      </c>
    </row>
    <row r="263" spans="1:6" ht="12.75" hidden="1">
      <c r="A263" s="11" t="s">
        <v>14</v>
      </c>
      <c r="B263" s="57" t="s">
        <v>73</v>
      </c>
      <c r="C263" s="68">
        <v>0.66093</v>
      </c>
      <c r="D263" s="167"/>
      <c r="E263" s="155">
        <v>0.66093</v>
      </c>
      <c r="F263" s="31"/>
    </row>
    <row r="264" spans="1:6" ht="12.75" customHeight="1" hidden="1">
      <c r="A264" s="12"/>
      <c r="B264" s="54"/>
      <c r="C264" s="40">
        <f>SUM(C265:C266)</f>
        <v>0</v>
      </c>
      <c r="D264" s="126"/>
      <c r="E264" s="149">
        <f>SUM(E265:E266)</f>
        <v>0</v>
      </c>
      <c r="F264" s="30"/>
    </row>
    <row r="265" spans="1:6" ht="12.75" customHeight="1" hidden="1">
      <c r="A265" s="11" t="s">
        <v>15</v>
      </c>
      <c r="B265" s="57"/>
      <c r="C265" s="68"/>
      <c r="D265" s="167" t="s">
        <v>12</v>
      </c>
      <c r="E265" s="155"/>
      <c r="F265" s="31" t="s">
        <v>12</v>
      </c>
    </row>
    <row r="266" spans="1:6" ht="12.75" customHeight="1" hidden="1">
      <c r="A266" s="11" t="s">
        <v>14</v>
      </c>
      <c r="B266" s="57"/>
      <c r="C266" s="68"/>
      <c r="D266" s="167"/>
      <c r="E266" s="155"/>
      <c r="F266" s="31"/>
    </row>
    <row r="267" spans="1:6" ht="12.75" customHeight="1" hidden="1">
      <c r="A267" s="12"/>
      <c r="B267" s="54"/>
      <c r="C267" s="40">
        <f>SUM(C268:C269)</f>
        <v>0</v>
      </c>
      <c r="D267" s="126"/>
      <c r="E267" s="149">
        <f>SUM(E268:E269)</f>
        <v>0</v>
      </c>
      <c r="F267" s="30"/>
    </row>
    <row r="268" spans="1:6" ht="12.75" customHeight="1" hidden="1">
      <c r="A268" s="11" t="s">
        <v>15</v>
      </c>
      <c r="B268" s="57"/>
      <c r="C268" s="68"/>
      <c r="D268" s="167" t="s">
        <v>12</v>
      </c>
      <c r="E268" s="155"/>
      <c r="F268" s="31" t="s">
        <v>12</v>
      </c>
    </row>
    <row r="269" spans="1:6" ht="12.75" customHeight="1" hidden="1">
      <c r="A269" s="11" t="s">
        <v>14</v>
      </c>
      <c r="B269" s="57"/>
      <c r="C269" s="68"/>
      <c r="D269" s="167"/>
      <c r="E269" s="155"/>
      <c r="F269" s="31"/>
    </row>
    <row r="270" spans="1:6" ht="12.75" customHeight="1" hidden="1">
      <c r="A270" s="12"/>
      <c r="B270" s="54"/>
      <c r="C270" s="40">
        <f>SUM(C271:C272)</f>
        <v>0</v>
      </c>
      <c r="D270" s="126"/>
      <c r="E270" s="149">
        <f>SUM(E271:E272)</f>
        <v>0</v>
      </c>
      <c r="F270" s="30"/>
    </row>
    <row r="271" spans="1:6" ht="12.75" customHeight="1" hidden="1">
      <c r="A271" s="11" t="s">
        <v>15</v>
      </c>
      <c r="B271" s="57"/>
      <c r="C271" s="68"/>
      <c r="D271" s="167" t="s">
        <v>20</v>
      </c>
      <c r="E271" s="155"/>
      <c r="F271" s="31" t="s">
        <v>20</v>
      </c>
    </row>
    <row r="272" spans="1:6" ht="12.75" customHeight="1" hidden="1">
      <c r="A272" s="11" t="s">
        <v>14</v>
      </c>
      <c r="B272" s="57"/>
      <c r="C272" s="68"/>
      <c r="D272" s="167"/>
      <c r="E272" s="155"/>
      <c r="F272" s="31"/>
    </row>
    <row r="273" spans="1:6" ht="12.75" customHeight="1" hidden="1">
      <c r="A273" s="12"/>
      <c r="B273" s="54"/>
      <c r="C273" s="40">
        <f>SUM(C274:C275)</f>
        <v>0</v>
      </c>
      <c r="D273" s="126"/>
      <c r="E273" s="149">
        <f>SUM(E274:E275)</f>
        <v>0</v>
      </c>
      <c r="F273" s="30"/>
    </row>
    <row r="274" spans="1:6" ht="12.75" customHeight="1" hidden="1">
      <c r="A274" s="11" t="s">
        <v>15</v>
      </c>
      <c r="B274" s="57"/>
      <c r="C274" s="68"/>
      <c r="D274" s="167" t="s">
        <v>20</v>
      </c>
      <c r="E274" s="155"/>
      <c r="F274" s="31" t="s">
        <v>20</v>
      </c>
    </row>
    <row r="275" spans="1:6" ht="12.75" customHeight="1" hidden="1">
      <c r="A275" s="11" t="s">
        <v>14</v>
      </c>
      <c r="B275" s="57"/>
      <c r="C275" s="68"/>
      <c r="D275" s="167"/>
      <c r="E275" s="155"/>
      <c r="F275" s="31"/>
    </row>
    <row r="276" spans="1:6" ht="12.75" hidden="1">
      <c r="A276" s="4" t="s">
        <v>35</v>
      </c>
      <c r="B276" s="52"/>
      <c r="C276" s="78">
        <f>C277</f>
        <v>476.16842</v>
      </c>
      <c r="D276" s="165"/>
      <c r="E276" s="152">
        <f>E277</f>
        <v>0</v>
      </c>
      <c r="F276" s="23"/>
    </row>
    <row r="277" spans="1:6" ht="12.75" hidden="1">
      <c r="A277" s="13" t="s">
        <v>45</v>
      </c>
      <c r="B277" s="53"/>
      <c r="C277" s="73">
        <f>SUM(C278,C281,C284,C287,C290,C293,C296,C299)</f>
        <v>476.16842</v>
      </c>
      <c r="D277" s="166"/>
      <c r="E277" s="150"/>
      <c r="F277" s="24"/>
    </row>
    <row r="278" spans="1:6" s="16" customFormat="1" ht="48" hidden="1">
      <c r="A278" s="12" t="s">
        <v>72</v>
      </c>
      <c r="B278" s="57" t="s">
        <v>54</v>
      </c>
      <c r="C278" s="70">
        <f>SUM(C279:C280)</f>
        <v>199.96482</v>
      </c>
      <c r="D278" s="124">
        <v>20</v>
      </c>
      <c r="E278" s="148" t="s">
        <v>138</v>
      </c>
      <c r="F278" s="87"/>
    </row>
    <row r="279" spans="1:6" s="16" customFormat="1" ht="12.75" hidden="1">
      <c r="A279" s="11" t="s">
        <v>15</v>
      </c>
      <c r="B279" s="57" t="s">
        <v>54</v>
      </c>
      <c r="C279" s="35">
        <v>196.00425</v>
      </c>
      <c r="D279" s="167" t="s">
        <v>12</v>
      </c>
      <c r="E279" s="152">
        <v>196.00425</v>
      </c>
      <c r="F279" s="31" t="s">
        <v>12</v>
      </c>
    </row>
    <row r="280" spans="1:6" s="16" customFormat="1" ht="12.75" hidden="1">
      <c r="A280" s="11" t="s">
        <v>14</v>
      </c>
      <c r="B280" s="57" t="s">
        <v>73</v>
      </c>
      <c r="C280" s="35">
        <v>3.96057</v>
      </c>
      <c r="D280" s="170"/>
      <c r="E280" s="152">
        <v>3.96057</v>
      </c>
      <c r="F280" s="28"/>
    </row>
    <row r="281" spans="1:6" s="16" customFormat="1" ht="24" hidden="1">
      <c r="A281" s="12" t="s">
        <v>125</v>
      </c>
      <c r="B281" s="57" t="s">
        <v>54</v>
      </c>
      <c r="C281" s="70">
        <f>SUM(C282:C283)</f>
        <v>45.32208</v>
      </c>
      <c r="D281" s="124"/>
      <c r="E281" s="148"/>
      <c r="F281" s="87"/>
    </row>
    <row r="282" spans="1:6" s="16" customFormat="1" ht="12.75" hidden="1">
      <c r="A282" s="11" t="s">
        <v>15</v>
      </c>
      <c r="B282" s="57" t="s">
        <v>54</v>
      </c>
      <c r="C282" s="78">
        <v>45.32208</v>
      </c>
      <c r="D282" s="167" t="s">
        <v>12</v>
      </c>
      <c r="E282" s="152">
        <v>45.32208</v>
      </c>
      <c r="F282" s="31" t="s">
        <v>12</v>
      </c>
    </row>
    <row r="283" spans="1:6" s="16" customFormat="1" ht="12.75" hidden="1">
      <c r="A283" s="11" t="s">
        <v>14</v>
      </c>
      <c r="B283" s="57"/>
      <c r="C283" s="78"/>
      <c r="D283" s="170"/>
      <c r="E283" s="152"/>
      <c r="F283" s="28"/>
    </row>
    <row r="284" spans="1:6" s="16" customFormat="1" ht="36" hidden="1">
      <c r="A284" s="12" t="s">
        <v>71</v>
      </c>
      <c r="B284" s="57" t="s">
        <v>54</v>
      </c>
      <c r="C284" s="70">
        <f>SUM(C285:C286)</f>
        <v>69.82058</v>
      </c>
      <c r="D284" s="124">
        <v>16</v>
      </c>
      <c r="E284" s="148" t="s">
        <v>137</v>
      </c>
      <c r="F284" s="87"/>
    </row>
    <row r="285" spans="1:6" s="16" customFormat="1" ht="12.75" hidden="1">
      <c r="A285" s="11" t="s">
        <v>15</v>
      </c>
      <c r="B285" s="57" t="s">
        <v>54</v>
      </c>
      <c r="C285" s="35">
        <v>68.44272000000001</v>
      </c>
      <c r="D285" s="167" t="s">
        <v>12</v>
      </c>
      <c r="E285" s="152">
        <v>68.44272000000001</v>
      </c>
      <c r="F285" s="31" t="s">
        <v>12</v>
      </c>
    </row>
    <row r="286" spans="1:6" s="16" customFormat="1" ht="12.75" hidden="1">
      <c r="A286" s="11" t="s">
        <v>14</v>
      </c>
      <c r="B286" s="57" t="s">
        <v>73</v>
      </c>
      <c r="C286" s="35">
        <v>1.37786</v>
      </c>
      <c r="D286" s="170"/>
      <c r="E286" s="152">
        <v>1.37786</v>
      </c>
      <c r="F286" s="28"/>
    </row>
    <row r="287" spans="1:6" s="16" customFormat="1" ht="12.75" hidden="1">
      <c r="A287" s="12" t="s">
        <v>74</v>
      </c>
      <c r="B287" s="57" t="s">
        <v>54</v>
      </c>
      <c r="C287" s="70">
        <f>SUM(C288:C289)</f>
        <v>55.582899999999995</v>
      </c>
      <c r="D287" s="124">
        <v>15</v>
      </c>
      <c r="E287" s="148" t="s">
        <v>139</v>
      </c>
      <c r="F287" s="87"/>
    </row>
    <row r="288" spans="1:6" s="16" customFormat="1" ht="12.75" hidden="1">
      <c r="A288" s="11" t="s">
        <v>15</v>
      </c>
      <c r="B288" s="57" t="s">
        <v>54</v>
      </c>
      <c r="C288" s="35">
        <v>54.48479999999999</v>
      </c>
      <c r="D288" s="167" t="s">
        <v>12</v>
      </c>
      <c r="E288" s="152">
        <v>54.48479999999999</v>
      </c>
      <c r="F288" s="31" t="s">
        <v>12</v>
      </c>
    </row>
    <row r="289" spans="1:6" s="16" customFormat="1" ht="12.75" hidden="1">
      <c r="A289" s="11" t="s">
        <v>14</v>
      </c>
      <c r="B289" s="57" t="s">
        <v>73</v>
      </c>
      <c r="C289" s="35">
        <v>1.0981</v>
      </c>
      <c r="D289" s="170"/>
      <c r="E289" s="152">
        <v>1.0981</v>
      </c>
      <c r="F289" s="28"/>
    </row>
    <row r="290" spans="1:6" s="16" customFormat="1" ht="24" hidden="1">
      <c r="A290" s="12" t="s">
        <v>84</v>
      </c>
      <c r="B290" s="57" t="s">
        <v>54</v>
      </c>
      <c r="C290" s="70">
        <f>SUM(C291:C292)</f>
        <v>28.39611</v>
      </c>
      <c r="D290" s="124">
        <v>19</v>
      </c>
      <c r="E290" s="148" t="s">
        <v>131</v>
      </c>
      <c r="F290" s="87"/>
    </row>
    <row r="291" spans="1:6" s="16" customFormat="1" ht="12.75" hidden="1">
      <c r="A291" s="11" t="s">
        <v>15</v>
      </c>
      <c r="B291" s="57" t="s">
        <v>54</v>
      </c>
      <c r="C291" s="35">
        <v>27.8306</v>
      </c>
      <c r="D291" s="167" t="s">
        <v>12</v>
      </c>
      <c r="E291" s="152">
        <v>27.8306</v>
      </c>
      <c r="F291" s="31" t="s">
        <v>12</v>
      </c>
    </row>
    <row r="292" spans="1:6" s="16" customFormat="1" ht="12.75" hidden="1">
      <c r="A292" s="11" t="s">
        <v>14</v>
      </c>
      <c r="B292" s="57" t="s">
        <v>73</v>
      </c>
      <c r="C292" s="35">
        <v>0.56551</v>
      </c>
      <c r="D292" s="170"/>
      <c r="E292" s="152">
        <v>0.56551</v>
      </c>
      <c r="F292" s="28"/>
    </row>
    <row r="293" spans="1:6" s="16" customFormat="1" ht="12.75" hidden="1">
      <c r="A293" s="12" t="s">
        <v>88</v>
      </c>
      <c r="B293" s="57" t="s">
        <v>54</v>
      </c>
      <c r="C293" s="70">
        <f>SUM(C294:C295)</f>
        <v>19.8</v>
      </c>
      <c r="D293" s="124"/>
      <c r="E293" s="148"/>
      <c r="F293" s="87"/>
    </row>
    <row r="294" spans="1:6" s="16" customFormat="1" ht="12.75" hidden="1">
      <c r="A294" s="11" t="s">
        <v>15</v>
      </c>
      <c r="B294" s="57" t="s">
        <v>54</v>
      </c>
      <c r="C294" s="35">
        <v>19.8</v>
      </c>
      <c r="D294" s="167" t="s">
        <v>12</v>
      </c>
      <c r="E294" s="152">
        <v>19.8</v>
      </c>
      <c r="F294" s="31" t="s">
        <v>12</v>
      </c>
    </row>
    <row r="295" spans="1:6" s="16" customFormat="1" ht="12.75" hidden="1">
      <c r="A295" s="11" t="s">
        <v>14</v>
      </c>
      <c r="B295" s="57"/>
      <c r="C295" s="35">
        <v>0</v>
      </c>
      <c r="D295" s="170"/>
      <c r="E295" s="152">
        <v>0</v>
      </c>
      <c r="F295" s="28"/>
    </row>
    <row r="296" spans="1:6" s="16" customFormat="1" ht="24" hidden="1">
      <c r="A296" s="12" t="s">
        <v>118</v>
      </c>
      <c r="B296" s="57" t="s">
        <v>54</v>
      </c>
      <c r="C296" s="70">
        <f>SUM(C297:C298)</f>
        <v>49.52644</v>
      </c>
      <c r="D296" s="124">
        <v>20</v>
      </c>
      <c r="E296" s="148" t="s">
        <v>138</v>
      </c>
      <c r="F296" s="87"/>
    </row>
    <row r="297" spans="1:6" s="16" customFormat="1" ht="12.75" hidden="1">
      <c r="A297" s="11" t="s">
        <v>15</v>
      </c>
      <c r="B297" s="57" t="s">
        <v>54</v>
      </c>
      <c r="C297" s="35">
        <v>48.54269</v>
      </c>
      <c r="D297" s="167" t="s">
        <v>12</v>
      </c>
      <c r="E297" s="152">
        <v>48.54269</v>
      </c>
      <c r="F297" s="31" t="s">
        <v>12</v>
      </c>
    </row>
    <row r="298" spans="1:6" s="16" customFormat="1" ht="12.75" hidden="1">
      <c r="A298" s="11" t="s">
        <v>14</v>
      </c>
      <c r="B298" s="57"/>
      <c r="C298" s="35">
        <v>0.98375</v>
      </c>
      <c r="D298" s="170"/>
      <c r="E298" s="152">
        <v>0.98375</v>
      </c>
      <c r="F298" s="28"/>
    </row>
    <row r="299" spans="1:6" s="16" customFormat="1" ht="12.75" hidden="1">
      <c r="A299" s="12" t="s">
        <v>124</v>
      </c>
      <c r="B299" s="57" t="s">
        <v>54</v>
      </c>
      <c r="C299" s="70">
        <f>SUM(C300:C301)</f>
        <v>7.75549</v>
      </c>
      <c r="D299" s="124">
        <v>20</v>
      </c>
      <c r="E299" s="148" t="s">
        <v>138</v>
      </c>
      <c r="F299" s="87"/>
    </row>
    <row r="300" spans="1:6" s="16" customFormat="1" ht="12.75" hidden="1">
      <c r="A300" s="11" t="s">
        <v>15</v>
      </c>
      <c r="B300" s="57" t="s">
        <v>54</v>
      </c>
      <c r="C300" s="35">
        <v>7.75549</v>
      </c>
      <c r="D300" s="167" t="s">
        <v>12</v>
      </c>
      <c r="E300" s="152">
        <v>7.75549</v>
      </c>
      <c r="F300" s="31" t="s">
        <v>12</v>
      </c>
    </row>
    <row r="301" spans="1:6" s="16" customFormat="1" ht="12.75" hidden="1">
      <c r="A301" s="11" t="s">
        <v>14</v>
      </c>
      <c r="B301" s="57"/>
      <c r="C301" s="35">
        <v>0</v>
      </c>
      <c r="D301" s="170"/>
      <c r="E301" s="152">
        <v>0</v>
      </c>
      <c r="F301" s="28"/>
    </row>
    <row r="302" spans="1:6" ht="25.5" hidden="1">
      <c r="A302" s="6" t="s">
        <v>36</v>
      </c>
      <c r="B302" s="51"/>
      <c r="C302" s="74" t="e">
        <f>SUM(C304,#REF!)</f>
        <v>#REF!</v>
      </c>
      <c r="D302" s="164"/>
      <c r="E302" s="151" t="e">
        <f>SUM(E304,#REF!)</f>
        <v>#REF!</v>
      </c>
      <c r="F302" s="22"/>
    </row>
    <row r="303" spans="1:6" ht="36" hidden="1">
      <c r="A303" s="7" t="s">
        <v>37</v>
      </c>
      <c r="B303" s="52"/>
      <c r="C303" s="78" t="e">
        <f>SUM(C304,#REF!)</f>
        <v>#REF!</v>
      </c>
      <c r="D303" s="165"/>
      <c r="E303" s="152" t="e">
        <f>SUM(E304,#REF!)</f>
        <v>#REF!</v>
      </c>
      <c r="F303" s="23"/>
    </row>
    <row r="304" spans="1:6" ht="12.75">
      <c r="A304" s="129" t="s">
        <v>178</v>
      </c>
      <c r="B304" s="53"/>
      <c r="C304" s="73">
        <v>1428.07455</v>
      </c>
      <c r="D304" s="166"/>
      <c r="E304" s="150"/>
      <c r="F304" s="53"/>
    </row>
    <row r="305" spans="1:6" s="16" customFormat="1" ht="24" hidden="1">
      <c r="A305" s="12" t="s">
        <v>179</v>
      </c>
      <c r="B305" s="112" t="s">
        <v>180</v>
      </c>
      <c r="C305" s="70">
        <f>SUM(C306:C309)</f>
        <v>1800.43559</v>
      </c>
      <c r="D305" s="168">
        <v>19</v>
      </c>
      <c r="E305" s="148" t="s">
        <v>131</v>
      </c>
      <c r="F305" s="119" t="s">
        <v>134</v>
      </c>
    </row>
    <row r="306" spans="1:6" s="16" customFormat="1" ht="12.75" hidden="1">
      <c r="A306" s="11"/>
      <c r="B306" s="112"/>
      <c r="C306" s="141">
        <v>1778.23209</v>
      </c>
      <c r="D306" s="170"/>
      <c r="E306" s="152"/>
      <c r="F306" s="28"/>
    </row>
    <row r="307" spans="1:6" s="16" customFormat="1" ht="12.75" hidden="1">
      <c r="A307" s="11"/>
      <c r="B307" s="112"/>
      <c r="C307" s="141"/>
      <c r="D307" s="170"/>
      <c r="E307" s="152"/>
      <c r="F307" s="28"/>
    </row>
    <row r="308" spans="1:6" s="16" customFormat="1" ht="12.75" hidden="1">
      <c r="A308" s="11"/>
      <c r="B308" s="112"/>
      <c r="C308" s="141">
        <v>22.2035</v>
      </c>
      <c r="D308" s="170"/>
      <c r="E308" s="152"/>
      <c r="F308" s="28"/>
    </row>
    <row r="309" spans="1:6" s="16" customFormat="1" ht="12.75" hidden="1">
      <c r="A309" s="11"/>
      <c r="B309" s="112"/>
      <c r="C309" s="141"/>
      <c r="D309" s="170"/>
      <c r="E309" s="152"/>
      <c r="F309" s="28"/>
    </row>
    <row r="310" spans="1:6" s="16" customFormat="1" ht="24">
      <c r="A310" s="20" t="s">
        <v>181</v>
      </c>
      <c r="B310" s="112" t="s">
        <v>69</v>
      </c>
      <c r="C310" s="70">
        <f>SUM(C311:C314)</f>
        <v>1428.0745499999998</v>
      </c>
      <c r="D310" s="168">
        <v>18</v>
      </c>
      <c r="E310" s="148" t="s">
        <v>138</v>
      </c>
      <c r="F310" s="119" t="s">
        <v>134</v>
      </c>
    </row>
    <row r="311" spans="1:6" s="16" customFormat="1" ht="12.75" hidden="1">
      <c r="A311" s="17"/>
      <c r="B311" s="112"/>
      <c r="C311" s="81">
        <v>1384.3667799999998</v>
      </c>
      <c r="D311" s="170"/>
      <c r="E311" s="152"/>
      <c r="F311" s="28"/>
    </row>
    <row r="312" spans="1:6" s="16" customFormat="1" ht="12.75" hidden="1">
      <c r="A312" s="11"/>
      <c r="B312" s="112"/>
      <c r="C312" s="141">
        <v>19.7883</v>
      </c>
      <c r="D312" s="170"/>
      <c r="E312" s="152"/>
      <c r="F312" s="28"/>
    </row>
    <row r="313" spans="1:6" s="16" customFormat="1" ht="12.75" hidden="1">
      <c r="A313" s="11"/>
      <c r="B313" s="112"/>
      <c r="C313" s="141">
        <v>18.24947</v>
      </c>
      <c r="D313" s="170"/>
      <c r="E313" s="152"/>
      <c r="F313" s="28"/>
    </row>
    <row r="314" spans="1:6" s="16" customFormat="1" ht="12.75" hidden="1">
      <c r="A314" s="11"/>
      <c r="B314" s="112"/>
      <c r="C314" s="141">
        <v>5.67</v>
      </c>
      <c r="D314" s="170"/>
      <c r="E314" s="152"/>
      <c r="F314" s="28"/>
    </row>
    <row r="315" spans="1:6" s="16" customFormat="1" ht="36" hidden="1">
      <c r="A315" s="20" t="s">
        <v>182</v>
      </c>
      <c r="B315" s="112" t="s">
        <v>81</v>
      </c>
      <c r="C315" s="70">
        <f>SUM(C316:C319)</f>
        <v>301.5759</v>
      </c>
      <c r="D315" s="168">
        <v>20</v>
      </c>
      <c r="E315" s="148" t="s">
        <v>138</v>
      </c>
      <c r="F315" s="119" t="s">
        <v>134</v>
      </c>
    </row>
    <row r="316" spans="1:6" s="16" customFormat="1" ht="12.75" hidden="1">
      <c r="A316" s="11"/>
      <c r="B316" s="112"/>
      <c r="C316" s="81">
        <v>249.41602</v>
      </c>
      <c r="D316" s="170"/>
      <c r="E316" s="152"/>
      <c r="F316" s="28"/>
    </row>
    <row r="317" spans="1:6" s="16" customFormat="1" ht="12.75" hidden="1">
      <c r="A317" s="11"/>
      <c r="B317" s="112"/>
      <c r="C317" s="141">
        <v>52.15988</v>
      </c>
      <c r="D317" s="170"/>
      <c r="E317" s="152"/>
      <c r="F317" s="28"/>
    </row>
    <row r="318" spans="1:6" s="16" customFormat="1" ht="12.75" hidden="1">
      <c r="A318" s="11"/>
      <c r="B318" s="112"/>
      <c r="C318" s="141"/>
      <c r="D318" s="170"/>
      <c r="E318" s="152"/>
      <c r="F318" s="28"/>
    </row>
    <row r="319" spans="1:6" s="16" customFormat="1" ht="12.75" hidden="1">
      <c r="A319" s="11"/>
      <c r="B319" s="112"/>
      <c r="C319" s="141"/>
      <c r="D319" s="170"/>
      <c r="E319" s="152"/>
      <c r="F319" s="28"/>
    </row>
    <row r="320" spans="1:6" ht="36" hidden="1">
      <c r="A320" s="20" t="s">
        <v>183</v>
      </c>
      <c r="B320" s="112"/>
      <c r="C320" s="70"/>
      <c r="D320" s="124"/>
      <c r="E320" s="148"/>
      <c r="F320" s="119"/>
    </row>
    <row r="321" spans="1:6" ht="12.75" hidden="1">
      <c r="A321" s="11"/>
      <c r="B321" s="112"/>
      <c r="C321" s="72"/>
      <c r="D321" s="165"/>
      <c r="E321" s="158"/>
      <c r="F321" s="23"/>
    </row>
    <row r="322" spans="1:6" ht="12.75" hidden="1">
      <c r="A322" s="11"/>
      <c r="B322" s="112"/>
      <c r="C322" s="72"/>
      <c r="D322" s="165"/>
      <c r="E322" s="158"/>
      <c r="F322" s="23"/>
    </row>
    <row r="323" spans="1:6" ht="12.75" hidden="1">
      <c r="A323" s="11"/>
      <c r="B323" s="112"/>
      <c r="C323" s="72"/>
      <c r="D323" s="165"/>
      <c r="E323" s="158"/>
      <c r="F323" s="23"/>
    </row>
    <row r="324" spans="1:6" ht="12.75" hidden="1">
      <c r="A324" s="11"/>
      <c r="B324" s="112"/>
      <c r="C324" s="72"/>
      <c r="D324" s="165"/>
      <c r="E324" s="158"/>
      <c r="F324" s="23"/>
    </row>
    <row r="325" spans="1:6" ht="12.75" hidden="1">
      <c r="A325" s="12"/>
      <c r="B325" s="112"/>
      <c r="C325" s="70"/>
      <c r="D325" s="124"/>
      <c r="E325" s="148"/>
      <c r="F325" s="130"/>
    </row>
    <row r="326" spans="1:6" ht="12.75" hidden="1">
      <c r="A326" s="11" t="s">
        <v>15</v>
      </c>
      <c r="B326" s="52" t="s">
        <v>109</v>
      </c>
      <c r="C326" s="72">
        <v>188.662</v>
      </c>
      <c r="D326" s="165" t="s">
        <v>20</v>
      </c>
      <c r="E326" s="158">
        <v>188.662</v>
      </c>
      <c r="F326" s="23" t="s">
        <v>20</v>
      </c>
    </row>
    <row r="327" spans="1:6" ht="12.75" hidden="1">
      <c r="A327" s="11" t="s">
        <v>14</v>
      </c>
      <c r="B327" s="52" t="s">
        <v>51</v>
      </c>
      <c r="C327" s="72">
        <v>3.9837</v>
      </c>
      <c r="D327" s="165"/>
      <c r="E327" s="158">
        <v>3.9837</v>
      </c>
      <c r="F327" s="23"/>
    </row>
    <row r="328" spans="1:6" ht="12.75" hidden="1">
      <c r="A328" s="11" t="s">
        <v>19</v>
      </c>
      <c r="B328" s="52" t="s">
        <v>86</v>
      </c>
      <c r="C328" s="72">
        <v>1.026</v>
      </c>
      <c r="D328" s="165"/>
      <c r="E328" s="158">
        <v>1.026</v>
      </c>
      <c r="F328" s="23"/>
    </row>
    <row r="329" spans="1:6" ht="24" hidden="1">
      <c r="A329" s="12" t="s">
        <v>106</v>
      </c>
      <c r="B329" s="59"/>
      <c r="C329" s="70">
        <f>SUM(C330:C330)</f>
        <v>66</v>
      </c>
      <c r="D329" s="124"/>
      <c r="E329" s="148">
        <f>SUM(E330:E330)</f>
        <v>66</v>
      </c>
      <c r="F329" s="27"/>
    </row>
    <row r="330" spans="1:6" s="104" customFormat="1" ht="12.75" hidden="1">
      <c r="A330" s="100" t="s">
        <v>18</v>
      </c>
      <c r="B330" s="101" t="s">
        <v>103</v>
      </c>
      <c r="C330" s="102">
        <v>66</v>
      </c>
      <c r="D330" s="173"/>
      <c r="E330" s="160">
        <v>66</v>
      </c>
      <c r="F330" s="103"/>
    </row>
    <row r="331" spans="1:6" ht="24" hidden="1">
      <c r="A331" s="12" t="s">
        <v>107</v>
      </c>
      <c r="B331" s="59"/>
      <c r="C331" s="70">
        <f>SUM(C332:C332)</f>
        <v>64.92318</v>
      </c>
      <c r="D331" s="124"/>
      <c r="E331" s="148">
        <f>SUM(E332:E332)</f>
        <v>64.92318</v>
      </c>
      <c r="F331" s="27"/>
    </row>
    <row r="332" spans="1:6" s="104" customFormat="1" ht="12.75" hidden="1">
      <c r="A332" s="100" t="s">
        <v>18</v>
      </c>
      <c r="B332" s="101" t="s">
        <v>56</v>
      </c>
      <c r="C332" s="102">
        <v>64.92318</v>
      </c>
      <c r="D332" s="173"/>
      <c r="E332" s="160">
        <v>64.92318</v>
      </c>
      <c r="F332" s="103"/>
    </row>
    <row r="333" spans="1:6" ht="24" hidden="1">
      <c r="A333" s="12" t="s">
        <v>108</v>
      </c>
      <c r="B333" s="59"/>
      <c r="C333" s="70">
        <f>SUM(C334:C334)</f>
        <v>65.01768</v>
      </c>
      <c r="D333" s="124"/>
      <c r="E333" s="148">
        <f>SUM(E334:E334)</f>
        <v>65.01768</v>
      </c>
      <c r="F333" s="27"/>
    </row>
    <row r="334" spans="1:6" s="104" customFormat="1" ht="12.75" hidden="1">
      <c r="A334" s="100" t="s">
        <v>18</v>
      </c>
      <c r="B334" s="101" t="s">
        <v>56</v>
      </c>
      <c r="C334" s="102">
        <v>65.01768</v>
      </c>
      <c r="D334" s="173"/>
      <c r="E334" s="160">
        <v>65.01768</v>
      </c>
      <c r="F334" s="103"/>
    </row>
    <row r="335" spans="1:6" ht="12.75" customHeight="1" hidden="1">
      <c r="A335" s="12"/>
      <c r="B335" s="59"/>
      <c r="C335" s="70">
        <f>SUM(C336:C339)</f>
        <v>0</v>
      </c>
      <c r="D335" s="124"/>
      <c r="E335" s="148">
        <f>SUM(E336:E339)</f>
        <v>0</v>
      </c>
      <c r="F335" s="27"/>
    </row>
    <row r="336" spans="1:6" ht="12.75" customHeight="1" hidden="1">
      <c r="A336" s="11" t="s">
        <v>15</v>
      </c>
      <c r="B336" s="52"/>
      <c r="C336" s="72"/>
      <c r="D336" s="165" t="s">
        <v>20</v>
      </c>
      <c r="E336" s="158"/>
      <c r="F336" s="23" t="s">
        <v>20</v>
      </c>
    </row>
    <row r="337" spans="1:6" ht="12.75" customHeight="1" hidden="1">
      <c r="A337" s="11" t="s">
        <v>18</v>
      </c>
      <c r="B337" s="52"/>
      <c r="C337" s="72"/>
      <c r="D337" s="165"/>
      <c r="E337" s="158"/>
      <c r="F337" s="23"/>
    </row>
    <row r="338" spans="1:6" ht="12.75" customHeight="1" hidden="1">
      <c r="A338" s="11" t="s">
        <v>14</v>
      </c>
      <c r="B338" s="52"/>
      <c r="C338" s="72"/>
      <c r="D338" s="165"/>
      <c r="E338" s="158"/>
      <c r="F338" s="23"/>
    </row>
    <row r="339" spans="1:6" ht="12.75" customHeight="1" hidden="1">
      <c r="A339" s="11" t="s">
        <v>19</v>
      </c>
      <c r="B339" s="52"/>
      <c r="C339" s="72"/>
      <c r="D339" s="165"/>
      <c r="E339" s="158"/>
      <c r="F339" s="23"/>
    </row>
    <row r="340" spans="1:6" ht="12.75" customHeight="1" hidden="1">
      <c r="A340" s="12"/>
      <c r="B340" s="59"/>
      <c r="C340" s="70">
        <f>SUM(C341:C344)</f>
        <v>0</v>
      </c>
      <c r="D340" s="124"/>
      <c r="E340" s="148">
        <f>SUM(E341:E344)</f>
        <v>0</v>
      </c>
      <c r="F340" s="27"/>
    </row>
    <row r="341" spans="1:6" ht="12.75" customHeight="1" hidden="1">
      <c r="A341" s="11" t="s">
        <v>15</v>
      </c>
      <c r="B341" s="52"/>
      <c r="C341" s="72"/>
      <c r="D341" s="165" t="s">
        <v>20</v>
      </c>
      <c r="E341" s="158"/>
      <c r="F341" s="23" t="s">
        <v>20</v>
      </c>
    </row>
    <row r="342" spans="1:6" ht="12.75" customHeight="1" hidden="1">
      <c r="A342" s="11" t="s">
        <v>18</v>
      </c>
      <c r="B342" s="52"/>
      <c r="C342" s="72"/>
      <c r="D342" s="165"/>
      <c r="E342" s="158"/>
      <c r="F342" s="23"/>
    </row>
    <row r="343" spans="1:6" ht="12.75" customHeight="1" hidden="1">
      <c r="A343" s="11" t="s">
        <v>14</v>
      </c>
      <c r="B343" s="52"/>
      <c r="C343" s="72"/>
      <c r="D343" s="165"/>
      <c r="E343" s="158"/>
      <c r="F343" s="23"/>
    </row>
    <row r="344" spans="1:6" ht="12.75" customHeight="1" hidden="1">
      <c r="A344" s="11" t="s">
        <v>19</v>
      </c>
      <c r="B344" s="52"/>
      <c r="C344" s="72"/>
      <c r="D344" s="165"/>
      <c r="E344" s="158"/>
      <c r="F344" s="23"/>
    </row>
    <row r="345" spans="1:6" ht="12.75" customHeight="1" hidden="1">
      <c r="A345" s="12"/>
      <c r="B345" s="59"/>
      <c r="C345" s="70">
        <f>SUM(C346:C349)</f>
        <v>0</v>
      </c>
      <c r="D345" s="124"/>
      <c r="E345" s="148">
        <f>SUM(E346:E349)</f>
        <v>0</v>
      </c>
      <c r="F345" s="27"/>
    </row>
    <row r="346" spans="1:6" ht="12.75" customHeight="1" hidden="1">
      <c r="A346" s="11" t="s">
        <v>15</v>
      </c>
      <c r="B346" s="52"/>
      <c r="C346" s="72"/>
      <c r="D346" s="165"/>
      <c r="E346" s="158"/>
      <c r="F346" s="23"/>
    </row>
    <row r="347" spans="1:6" ht="12.75" customHeight="1" hidden="1">
      <c r="A347" s="11" t="s">
        <v>18</v>
      </c>
      <c r="B347" s="52"/>
      <c r="C347" s="72"/>
      <c r="D347" s="165"/>
      <c r="E347" s="158"/>
      <c r="F347" s="23"/>
    </row>
    <row r="348" spans="1:6" ht="12.75" customHeight="1" hidden="1">
      <c r="A348" s="11" t="s">
        <v>14</v>
      </c>
      <c r="B348" s="52"/>
      <c r="C348" s="72"/>
      <c r="D348" s="165"/>
      <c r="E348" s="158"/>
      <c r="F348" s="23"/>
    </row>
    <row r="349" spans="1:6" ht="12.75" customHeight="1" hidden="1">
      <c r="A349" s="11" t="s">
        <v>19</v>
      </c>
      <c r="B349" s="52"/>
      <c r="C349" s="72"/>
      <c r="D349" s="165"/>
      <c r="E349" s="158"/>
      <c r="F349" s="23"/>
    </row>
    <row r="350" spans="1:6" ht="12.75" customHeight="1" hidden="1">
      <c r="A350" s="12"/>
      <c r="B350" s="59"/>
      <c r="C350" s="70">
        <f>SUM(C351:C354)</f>
        <v>0</v>
      </c>
      <c r="D350" s="124"/>
      <c r="E350" s="148">
        <f>SUM(E351:E354)</f>
        <v>0</v>
      </c>
      <c r="F350" s="27"/>
    </row>
    <row r="351" spans="1:6" ht="12.75" customHeight="1" hidden="1">
      <c r="A351" s="11" t="s">
        <v>15</v>
      </c>
      <c r="B351" s="52"/>
      <c r="C351" s="72"/>
      <c r="D351" s="165" t="s">
        <v>20</v>
      </c>
      <c r="E351" s="158"/>
      <c r="F351" s="23" t="s">
        <v>20</v>
      </c>
    </row>
    <row r="352" spans="1:6" ht="12.75" customHeight="1" hidden="1">
      <c r="A352" s="11" t="s">
        <v>18</v>
      </c>
      <c r="B352" s="52"/>
      <c r="C352" s="72"/>
      <c r="D352" s="165"/>
      <c r="E352" s="158"/>
      <c r="F352" s="23"/>
    </row>
    <row r="353" spans="1:6" ht="12.75" customHeight="1" hidden="1">
      <c r="A353" s="11" t="s">
        <v>14</v>
      </c>
      <c r="B353" s="52"/>
      <c r="C353" s="72"/>
      <c r="D353" s="165"/>
      <c r="E353" s="158"/>
      <c r="F353" s="23"/>
    </row>
    <row r="354" spans="1:6" ht="12.75" customHeight="1" hidden="1">
      <c r="A354" s="11" t="s">
        <v>19</v>
      </c>
      <c r="B354" s="52"/>
      <c r="C354" s="72"/>
      <c r="D354" s="165"/>
      <c r="E354" s="158"/>
      <c r="F354" s="23"/>
    </row>
    <row r="355" spans="1:6" s="16" customFormat="1" ht="12.75" hidden="1">
      <c r="A355" s="11" t="s">
        <v>15</v>
      </c>
      <c r="B355" s="60" t="s">
        <v>54</v>
      </c>
      <c r="C355" s="81">
        <v>69.2068</v>
      </c>
      <c r="D355" s="170"/>
      <c r="E355" s="152">
        <v>69.2068</v>
      </c>
      <c r="F355" s="28"/>
    </row>
    <row r="356" spans="1:6" s="16" customFormat="1" ht="12.75" hidden="1">
      <c r="A356" s="11" t="s">
        <v>14</v>
      </c>
      <c r="B356" s="60" t="s">
        <v>73</v>
      </c>
      <c r="C356" s="82">
        <v>1.48359</v>
      </c>
      <c r="D356" s="170"/>
      <c r="E356" s="152">
        <v>1.48359</v>
      </c>
      <c r="F356" s="28"/>
    </row>
    <row r="357" spans="1:6" s="16" customFormat="1" ht="12.75" hidden="1">
      <c r="A357" s="11" t="s">
        <v>19</v>
      </c>
      <c r="B357" s="60" t="s">
        <v>105</v>
      </c>
      <c r="C357" s="82">
        <v>0.53865</v>
      </c>
      <c r="D357" s="170"/>
      <c r="E357" s="152">
        <v>0.53865</v>
      </c>
      <c r="F357" s="28"/>
    </row>
    <row r="358" spans="1:6" ht="24" hidden="1">
      <c r="A358" s="12" t="s">
        <v>112</v>
      </c>
      <c r="B358" s="59"/>
      <c r="C358" s="70">
        <f>SUM(C359:C359)</f>
        <v>17.971</v>
      </c>
      <c r="D358" s="124"/>
      <c r="E358" s="148">
        <f>SUM(E359:E359)</f>
        <v>17.971</v>
      </c>
      <c r="F358" s="27"/>
    </row>
    <row r="359" spans="1:6" s="108" customFormat="1" ht="12.75" hidden="1">
      <c r="A359" s="100" t="s">
        <v>18</v>
      </c>
      <c r="B359" s="105" t="s">
        <v>103</v>
      </c>
      <c r="C359" s="106">
        <v>17.971</v>
      </c>
      <c r="D359" s="174"/>
      <c r="E359" s="161">
        <v>17.971</v>
      </c>
      <c r="F359" s="107"/>
    </row>
    <row r="360" spans="1:6" ht="12.75" hidden="1">
      <c r="A360" s="12" t="s">
        <v>113</v>
      </c>
      <c r="B360" s="59"/>
      <c r="C360" s="70">
        <f>SUM(C361:C361)</f>
        <v>10.855</v>
      </c>
      <c r="D360" s="124"/>
      <c r="E360" s="148">
        <f>SUM(E361:E361)</f>
        <v>10.855</v>
      </c>
      <c r="F360" s="27"/>
    </row>
    <row r="361" spans="1:6" s="108" customFormat="1" ht="12.75" hidden="1">
      <c r="A361" s="100" t="s">
        <v>18</v>
      </c>
      <c r="B361" s="105" t="s">
        <v>103</v>
      </c>
      <c r="C361" s="106">
        <v>10.855</v>
      </c>
      <c r="D361" s="174"/>
      <c r="E361" s="161">
        <v>10.855</v>
      </c>
      <c r="F361" s="107"/>
    </row>
    <row r="362" spans="1:6" ht="12.75" hidden="1">
      <c r="A362" s="12" t="s">
        <v>114</v>
      </c>
      <c r="B362" s="59"/>
      <c r="C362" s="70">
        <f>SUM(C363:C363)</f>
        <v>16.074</v>
      </c>
      <c r="D362" s="124"/>
      <c r="E362" s="148">
        <f>SUM(E363:E363)</f>
        <v>16.074</v>
      </c>
      <c r="F362" s="27"/>
    </row>
    <row r="363" spans="1:6" s="108" customFormat="1" ht="12.75" hidden="1">
      <c r="A363" s="100" t="s">
        <v>18</v>
      </c>
      <c r="B363" s="105" t="s">
        <v>103</v>
      </c>
      <c r="C363" s="106">
        <v>16.074</v>
      </c>
      <c r="D363" s="174"/>
      <c r="E363" s="161">
        <v>16.074</v>
      </c>
      <c r="F363" s="107"/>
    </row>
    <row r="364" spans="1:6" ht="48" hidden="1">
      <c r="A364" s="5" t="s">
        <v>38</v>
      </c>
      <c r="B364" s="51"/>
      <c r="C364" s="66">
        <f>SUM(C365,C466,C467)</f>
        <v>1045.50372</v>
      </c>
      <c r="D364" s="164"/>
      <c r="E364" s="146">
        <f>SUM(E365,E466,E467)</f>
        <v>0</v>
      </c>
      <c r="F364" s="22"/>
    </row>
    <row r="365" spans="1:6" ht="24" hidden="1">
      <c r="A365" s="38" t="s">
        <v>4</v>
      </c>
      <c r="B365" s="52"/>
      <c r="C365" s="48">
        <f>SUM(C366,C430)</f>
        <v>906.13278</v>
      </c>
      <c r="D365" s="165"/>
      <c r="E365" s="145"/>
      <c r="F365" s="23"/>
    </row>
    <row r="366" spans="1:6" ht="27" customHeight="1">
      <c r="A366" s="127" t="s">
        <v>184</v>
      </c>
      <c r="B366" s="63"/>
      <c r="C366" s="67">
        <f>SUM(C367,C370,C373,C376,C379,C382,C385,C388,C391,C394,C397,C400,C403,C406,C409,C412,C415,C418,C421,C424,C427)</f>
        <v>906.13278</v>
      </c>
      <c r="D366" s="172"/>
      <c r="E366" s="147"/>
      <c r="F366" s="24"/>
    </row>
    <row r="367" spans="1:6" ht="12.75">
      <c r="A367" s="12" t="s">
        <v>185</v>
      </c>
      <c r="B367" s="134" t="s">
        <v>21</v>
      </c>
      <c r="C367" s="40">
        <f>SUM(C368:C369)</f>
        <v>148.7828</v>
      </c>
      <c r="D367" s="123">
        <v>16</v>
      </c>
      <c r="E367" s="142" t="s">
        <v>137</v>
      </c>
      <c r="F367" s="119" t="s">
        <v>134</v>
      </c>
    </row>
    <row r="368" spans="1:6" ht="12.75" hidden="1">
      <c r="A368" s="11"/>
      <c r="B368" s="134" t="s">
        <v>21</v>
      </c>
      <c r="C368" s="68">
        <v>146.99797</v>
      </c>
      <c r="D368" s="167"/>
      <c r="E368" s="155"/>
      <c r="F368" s="31" t="s">
        <v>16</v>
      </c>
    </row>
    <row r="369" spans="1:6" ht="12.75" hidden="1">
      <c r="A369" s="11"/>
      <c r="B369" s="134" t="s">
        <v>51</v>
      </c>
      <c r="C369" s="68">
        <v>1.78483</v>
      </c>
      <c r="D369" s="167"/>
      <c r="E369" s="155"/>
      <c r="F369" s="31"/>
    </row>
    <row r="370" spans="1:6" ht="15.75" customHeight="1">
      <c r="A370" s="12" t="s">
        <v>186</v>
      </c>
      <c r="B370" s="134" t="s">
        <v>21</v>
      </c>
      <c r="C370" s="40">
        <f>SUM(C371:C372)</f>
        <v>23.457189999999997</v>
      </c>
      <c r="D370" s="168">
        <v>18</v>
      </c>
      <c r="E370" s="148" t="s">
        <v>138</v>
      </c>
      <c r="F370" s="119" t="s">
        <v>134</v>
      </c>
    </row>
    <row r="371" spans="1:6" ht="12.75" hidden="1">
      <c r="A371" s="11"/>
      <c r="B371" s="134" t="s">
        <v>21</v>
      </c>
      <c r="C371" s="68">
        <v>23.18548</v>
      </c>
      <c r="D371" s="167"/>
      <c r="E371" s="155"/>
      <c r="F371" s="31" t="s">
        <v>16</v>
      </c>
    </row>
    <row r="372" spans="1:6" ht="12.75" hidden="1">
      <c r="A372" s="11"/>
      <c r="B372" s="134" t="s">
        <v>51</v>
      </c>
      <c r="C372" s="68">
        <v>0.27171</v>
      </c>
      <c r="D372" s="167"/>
      <c r="E372" s="155"/>
      <c r="F372" s="31"/>
    </row>
    <row r="373" spans="1:6" ht="24">
      <c r="A373" s="12" t="s">
        <v>187</v>
      </c>
      <c r="B373" s="134" t="s">
        <v>21</v>
      </c>
      <c r="C373" s="40">
        <f>SUM(C374:C375)</f>
        <v>31.92118</v>
      </c>
      <c r="D373" s="124">
        <v>20</v>
      </c>
      <c r="E373" s="148" t="s">
        <v>138</v>
      </c>
      <c r="F373" s="119" t="s">
        <v>134</v>
      </c>
    </row>
    <row r="374" spans="1:6" ht="12.75" hidden="1">
      <c r="A374" s="11" t="s">
        <v>15</v>
      </c>
      <c r="B374" s="134" t="s">
        <v>21</v>
      </c>
      <c r="C374" s="68">
        <v>31.55143</v>
      </c>
      <c r="D374" s="167"/>
      <c r="E374" s="155"/>
      <c r="F374" s="31" t="s">
        <v>16</v>
      </c>
    </row>
    <row r="375" spans="1:6" ht="12.75" hidden="1">
      <c r="A375" s="11" t="s">
        <v>14</v>
      </c>
      <c r="B375" s="134" t="s">
        <v>51</v>
      </c>
      <c r="C375" s="68">
        <v>0.36975</v>
      </c>
      <c r="D375" s="167"/>
      <c r="E375" s="155"/>
      <c r="F375" s="31"/>
    </row>
    <row r="376" spans="1:6" ht="12.75">
      <c r="A376" s="12" t="s">
        <v>188</v>
      </c>
      <c r="B376" s="134" t="s">
        <v>21</v>
      </c>
      <c r="C376" s="40">
        <f>SUM(C377:C378)</f>
        <v>64.46301</v>
      </c>
      <c r="D376" s="168">
        <v>17</v>
      </c>
      <c r="E376" s="148" t="s">
        <v>138</v>
      </c>
      <c r="F376" s="119" t="s">
        <v>134</v>
      </c>
    </row>
    <row r="377" spans="1:6" ht="12.75" hidden="1">
      <c r="A377" s="11"/>
      <c r="B377" s="134" t="s">
        <v>21</v>
      </c>
      <c r="C377" s="68">
        <v>63.71634</v>
      </c>
      <c r="D377" s="167"/>
      <c r="E377" s="155"/>
      <c r="F377" s="31" t="s">
        <v>16</v>
      </c>
    </row>
    <row r="378" spans="1:6" ht="12.75" hidden="1">
      <c r="A378" s="11"/>
      <c r="B378" s="134" t="s">
        <v>51</v>
      </c>
      <c r="C378" s="68">
        <v>0.74667</v>
      </c>
      <c r="D378" s="167"/>
      <c r="E378" s="155"/>
      <c r="F378" s="31"/>
    </row>
    <row r="379" spans="1:6" ht="12.75">
      <c r="A379" s="12" t="s">
        <v>189</v>
      </c>
      <c r="B379" s="134" t="s">
        <v>21</v>
      </c>
      <c r="C379" s="40">
        <f>SUM(C380:C381)</f>
        <v>135.54059</v>
      </c>
      <c r="D379" s="168">
        <v>17</v>
      </c>
      <c r="E379" s="148" t="s">
        <v>138</v>
      </c>
      <c r="F379" s="119" t="s">
        <v>134</v>
      </c>
    </row>
    <row r="380" spans="1:6" ht="12.75" hidden="1">
      <c r="A380" s="11"/>
      <c r="B380" s="134" t="s">
        <v>21</v>
      </c>
      <c r="C380" s="68">
        <v>133.97062</v>
      </c>
      <c r="D380" s="167"/>
      <c r="E380" s="155"/>
      <c r="F380" s="31" t="s">
        <v>16</v>
      </c>
    </row>
    <row r="381" spans="1:6" ht="12.75" hidden="1">
      <c r="A381" s="11"/>
      <c r="B381" s="134" t="s">
        <v>51</v>
      </c>
      <c r="C381" s="68">
        <v>1.56997</v>
      </c>
      <c r="D381" s="167"/>
      <c r="E381" s="155"/>
      <c r="F381" s="31"/>
    </row>
    <row r="382" spans="1:6" ht="24">
      <c r="A382" s="12" t="s">
        <v>190</v>
      </c>
      <c r="B382" s="134" t="s">
        <v>21</v>
      </c>
      <c r="C382" s="40">
        <f>SUM(C383:C384)</f>
        <v>198.9412</v>
      </c>
      <c r="D382" s="168">
        <v>20</v>
      </c>
      <c r="E382" s="148" t="s">
        <v>138</v>
      </c>
      <c r="F382" s="119" t="s">
        <v>134</v>
      </c>
    </row>
    <row r="383" spans="1:6" ht="12.75" hidden="1">
      <c r="A383" s="11"/>
      <c r="B383" s="134" t="s">
        <v>21</v>
      </c>
      <c r="C383" s="68">
        <v>196.63686</v>
      </c>
      <c r="D383" s="167"/>
      <c r="E383" s="155"/>
      <c r="F383" s="31" t="s">
        <v>16</v>
      </c>
    </row>
    <row r="384" spans="1:6" ht="12.75" hidden="1">
      <c r="A384" s="11"/>
      <c r="B384" s="134" t="s">
        <v>51</v>
      </c>
      <c r="C384" s="68">
        <v>2.30434</v>
      </c>
      <c r="D384" s="167"/>
      <c r="E384" s="155"/>
      <c r="F384" s="31"/>
    </row>
    <row r="385" spans="1:6" ht="12.75">
      <c r="A385" s="12" t="s">
        <v>191</v>
      </c>
      <c r="B385" s="134" t="s">
        <v>21</v>
      </c>
      <c r="C385" s="40">
        <f>SUM(C386:C387)</f>
        <v>29.81503</v>
      </c>
      <c r="D385" s="123">
        <v>16</v>
      </c>
      <c r="E385" s="142" t="s">
        <v>137</v>
      </c>
      <c r="F385" s="119" t="s">
        <v>134</v>
      </c>
    </row>
    <row r="386" spans="1:6" ht="19.5" customHeight="1" hidden="1">
      <c r="A386" s="11"/>
      <c r="B386" s="134" t="s">
        <v>21</v>
      </c>
      <c r="C386" s="68">
        <v>29.46968</v>
      </c>
      <c r="D386" s="167"/>
      <c r="E386" s="155"/>
      <c r="F386" s="31" t="s">
        <v>16</v>
      </c>
    </row>
    <row r="387" spans="1:6" ht="12.75" hidden="1">
      <c r="A387" s="11"/>
      <c r="B387" s="134" t="s">
        <v>51</v>
      </c>
      <c r="C387" s="68">
        <v>0.34535</v>
      </c>
      <c r="D387" s="167"/>
      <c r="E387" s="155"/>
      <c r="F387" s="31"/>
    </row>
    <row r="388" spans="1:6" ht="24">
      <c r="A388" s="12" t="s">
        <v>192</v>
      </c>
      <c r="B388" s="134" t="s">
        <v>21</v>
      </c>
      <c r="C388" s="40">
        <f>SUM(C389:C390)</f>
        <v>51.67052</v>
      </c>
      <c r="D388" s="123">
        <v>16</v>
      </c>
      <c r="E388" s="142" t="s">
        <v>137</v>
      </c>
      <c r="F388" s="119" t="s">
        <v>134</v>
      </c>
    </row>
    <row r="389" spans="1:6" ht="12.75" hidden="1">
      <c r="A389" s="11"/>
      <c r="B389" s="134" t="s">
        <v>21</v>
      </c>
      <c r="C389" s="68">
        <v>51.07202</v>
      </c>
      <c r="D389" s="167"/>
      <c r="E389" s="155"/>
      <c r="F389" s="31" t="s">
        <v>16</v>
      </c>
    </row>
    <row r="390" spans="1:6" ht="12.75" hidden="1">
      <c r="A390" s="11"/>
      <c r="B390" s="134" t="s">
        <v>51</v>
      </c>
      <c r="C390" s="48">
        <v>0.5985</v>
      </c>
      <c r="D390" s="167"/>
      <c r="E390" s="145"/>
      <c r="F390" s="31"/>
    </row>
    <row r="391" spans="1:6" ht="12.75">
      <c r="A391" s="12" t="s">
        <v>193</v>
      </c>
      <c r="B391" s="134" t="s">
        <v>21</v>
      </c>
      <c r="C391" s="40">
        <f>SUM(C392:C393)</f>
        <v>68.16008000000001</v>
      </c>
      <c r="D391" s="123">
        <v>16</v>
      </c>
      <c r="E391" s="142" t="s">
        <v>137</v>
      </c>
      <c r="F391" s="119" t="s">
        <v>134</v>
      </c>
    </row>
    <row r="392" spans="1:6" ht="12.75" hidden="1">
      <c r="A392" s="11"/>
      <c r="B392" s="134" t="s">
        <v>21</v>
      </c>
      <c r="C392" s="68">
        <v>67.37058</v>
      </c>
      <c r="D392" s="167"/>
      <c r="E392" s="155"/>
      <c r="F392" s="31" t="s">
        <v>16</v>
      </c>
    </row>
    <row r="393" spans="1:6" ht="12.75" hidden="1">
      <c r="A393" s="11"/>
      <c r="B393" s="134" t="s">
        <v>51</v>
      </c>
      <c r="C393" s="68">
        <v>0.7895</v>
      </c>
      <c r="D393" s="167"/>
      <c r="E393" s="155"/>
      <c r="F393" s="31"/>
    </row>
    <row r="394" spans="1:6" ht="24">
      <c r="A394" s="12" t="s">
        <v>194</v>
      </c>
      <c r="B394" s="134" t="s">
        <v>21</v>
      </c>
      <c r="C394" s="40">
        <f>SUM(C395:C396)</f>
        <v>75.12458</v>
      </c>
      <c r="D394" s="126">
        <v>22</v>
      </c>
      <c r="E394" s="149" t="s">
        <v>138</v>
      </c>
      <c r="F394" s="119" t="s">
        <v>134</v>
      </c>
    </row>
    <row r="395" spans="1:6" ht="12.75" hidden="1">
      <c r="A395" s="11"/>
      <c r="B395" s="134" t="s">
        <v>21</v>
      </c>
      <c r="C395" s="68">
        <v>74.25442</v>
      </c>
      <c r="D395" s="167"/>
      <c r="E395" s="155"/>
      <c r="F395" s="31" t="s">
        <v>16</v>
      </c>
    </row>
    <row r="396" spans="1:6" ht="12.75" hidden="1">
      <c r="A396" s="11"/>
      <c r="B396" s="134"/>
      <c r="C396" s="68">
        <v>0.87016</v>
      </c>
      <c r="D396" s="167"/>
      <c r="E396" s="155"/>
      <c r="F396" s="31"/>
    </row>
    <row r="397" spans="1:6" ht="12.75">
      <c r="A397" s="12" t="s">
        <v>195</v>
      </c>
      <c r="B397" s="134" t="s">
        <v>21</v>
      </c>
      <c r="C397" s="40">
        <f>SUM(C398:C399)</f>
        <v>7.50447</v>
      </c>
      <c r="D397" s="168">
        <v>19</v>
      </c>
      <c r="E397" s="148" t="s">
        <v>131</v>
      </c>
      <c r="F397" s="119" t="s">
        <v>134</v>
      </c>
    </row>
    <row r="398" spans="1:6" ht="12.75" hidden="1">
      <c r="A398" s="11"/>
      <c r="B398" s="134" t="s">
        <v>21</v>
      </c>
      <c r="C398" s="68">
        <v>7.41755</v>
      </c>
      <c r="D398" s="167"/>
      <c r="E398" s="155"/>
      <c r="F398" s="31" t="s">
        <v>16</v>
      </c>
    </row>
    <row r="399" spans="1:6" ht="12.75" hidden="1">
      <c r="A399" s="11"/>
      <c r="B399" s="134" t="s">
        <v>51</v>
      </c>
      <c r="C399" s="68">
        <v>0.08692</v>
      </c>
      <c r="D399" s="167"/>
      <c r="E399" s="155"/>
      <c r="F399" s="31"/>
    </row>
    <row r="400" spans="1:6" ht="12.75">
      <c r="A400" s="12" t="s">
        <v>196</v>
      </c>
      <c r="B400" s="134" t="s">
        <v>21</v>
      </c>
      <c r="C400" s="40">
        <f>SUM(C401:C402)</f>
        <v>70.75213</v>
      </c>
      <c r="D400" s="123">
        <v>16</v>
      </c>
      <c r="E400" s="142" t="s">
        <v>137</v>
      </c>
      <c r="F400" s="119" t="s">
        <v>134</v>
      </c>
    </row>
    <row r="401" spans="1:6" ht="12.75" hidden="1">
      <c r="A401" s="11"/>
      <c r="B401" s="134" t="s">
        <v>21</v>
      </c>
      <c r="C401" s="68">
        <v>69.9326</v>
      </c>
      <c r="D401" s="167"/>
      <c r="E401" s="155"/>
      <c r="F401" s="31" t="s">
        <v>16</v>
      </c>
    </row>
    <row r="402" spans="1:6" ht="12.75" hidden="1">
      <c r="A402" s="11"/>
      <c r="B402" s="134" t="s">
        <v>51</v>
      </c>
      <c r="C402" s="68">
        <v>0.81953</v>
      </c>
      <c r="D402" s="167"/>
      <c r="E402" s="155"/>
      <c r="F402" s="31"/>
    </row>
    <row r="403" spans="1:6" ht="12.75" hidden="1">
      <c r="A403" s="12"/>
      <c r="B403" s="134" t="s">
        <v>21</v>
      </c>
      <c r="C403" s="40"/>
      <c r="D403" s="126"/>
      <c r="E403" s="149"/>
      <c r="F403" s="119" t="s">
        <v>134</v>
      </c>
    </row>
    <row r="404" spans="1:6" ht="12.75" hidden="1">
      <c r="A404" s="11"/>
      <c r="B404" s="134" t="s">
        <v>21</v>
      </c>
      <c r="C404" s="68"/>
      <c r="D404" s="167"/>
      <c r="E404" s="155"/>
      <c r="F404" s="31" t="s">
        <v>16</v>
      </c>
    </row>
    <row r="405" spans="1:6" ht="12.75" hidden="1">
      <c r="A405" s="11"/>
      <c r="B405" s="134" t="s">
        <v>51</v>
      </c>
      <c r="C405" s="68"/>
      <c r="D405" s="167"/>
      <c r="E405" s="155"/>
      <c r="F405" s="31"/>
    </row>
    <row r="406" spans="1:6" ht="12.75" hidden="1">
      <c r="A406" s="12"/>
      <c r="B406" s="134" t="s">
        <v>21</v>
      </c>
      <c r="C406" s="40"/>
      <c r="D406" s="126"/>
      <c r="E406" s="149"/>
      <c r="F406" s="119" t="s">
        <v>134</v>
      </c>
    </row>
    <row r="407" spans="1:6" ht="12.75" hidden="1">
      <c r="A407" s="11"/>
      <c r="B407" s="134" t="s">
        <v>21</v>
      </c>
      <c r="C407" s="68"/>
      <c r="D407" s="167"/>
      <c r="E407" s="155"/>
      <c r="F407" s="31" t="s">
        <v>16</v>
      </c>
    </row>
    <row r="408" spans="1:6" ht="12.75" hidden="1">
      <c r="A408" s="11"/>
      <c r="B408" s="134" t="s">
        <v>51</v>
      </c>
      <c r="C408" s="68"/>
      <c r="D408" s="167"/>
      <c r="E408" s="155"/>
      <c r="F408" s="31"/>
    </row>
    <row r="409" spans="1:6" ht="12.75" hidden="1">
      <c r="A409" s="12"/>
      <c r="B409" s="134" t="s">
        <v>21</v>
      </c>
      <c r="C409" s="40"/>
      <c r="D409" s="126"/>
      <c r="E409" s="149"/>
      <c r="F409" s="119" t="s">
        <v>134</v>
      </c>
    </row>
    <row r="410" spans="1:6" ht="12.75" hidden="1">
      <c r="A410" s="11"/>
      <c r="B410" s="134" t="s">
        <v>21</v>
      </c>
      <c r="C410" s="68"/>
      <c r="D410" s="167"/>
      <c r="E410" s="155"/>
      <c r="F410" s="31" t="s">
        <v>16</v>
      </c>
    </row>
    <row r="411" spans="1:6" ht="12.75" hidden="1">
      <c r="A411" s="11"/>
      <c r="B411" s="134" t="s">
        <v>51</v>
      </c>
      <c r="C411" s="68"/>
      <c r="D411" s="167"/>
      <c r="E411" s="155"/>
      <c r="F411" s="31"/>
    </row>
    <row r="412" spans="1:6" ht="12.75" hidden="1">
      <c r="A412" s="12"/>
      <c r="B412" s="134" t="s">
        <v>21</v>
      </c>
      <c r="C412" s="40"/>
      <c r="D412" s="126"/>
      <c r="E412" s="149"/>
      <c r="F412" s="119" t="s">
        <v>134</v>
      </c>
    </row>
    <row r="413" spans="1:6" ht="12.75" hidden="1">
      <c r="A413" s="11"/>
      <c r="B413" s="50" t="s">
        <v>21</v>
      </c>
      <c r="C413" s="68"/>
      <c r="D413" s="167"/>
      <c r="E413" s="155"/>
      <c r="F413" s="31" t="s">
        <v>16</v>
      </c>
    </row>
    <row r="414" spans="1:6" ht="12.75" hidden="1">
      <c r="A414" s="11"/>
      <c r="B414" s="50" t="s">
        <v>51</v>
      </c>
      <c r="C414" s="68"/>
      <c r="D414" s="167"/>
      <c r="E414" s="155"/>
      <c r="F414" s="31"/>
    </row>
    <row r="415" spans="1:6" ht="12.75" hidden="1">
      <c r="A415" s="12"/>
      <c r="B415" s="134" t="s">
        <v>21</v>
      </c>
      <c r="C415" s="40"/>
      <c r="D415" s="126"/>
      <c r="E415" s="149"/>
      <c r="F415" s="119" t="s">
        <v>134</v>
      </c>
    </row>
    <row r="416" spans="1:6" ht="12.75" hidden="1">
      <c r="A416" s="11"/>
      <c r="B416" s="134" t="s">
        <v>21</v>
      </c>
      <c r="C416" s="68"/>
      <c r="D416" s="167"/>
      <c r="E416" s="155"/>
      <c r="F416" s="31" t="s">
        <v>16</v>
      </c>
    </row>
    <row r="417" spans="1:6" ht="12.75" hidden="1">
      <c r="A417" s="11"/>
      <c r="B417" s="134" t="s">
        <v>51</v>
      </c>
      <c r="C417" s="68"/>
      <c r="D417" s="167"/>
      <c r="E417" s="155"/>
      <c r="F417" s="31"/>
    </row>
    <row r="418" spans="1:6" ht="12.75" hidden="1">
      <c r="A418" s="12"/>
      <c r="B418" s="134" t="s">
        <v>21</v>
      </c>
      <c r="C418" s="40"/>
      <c r="D418" s="126"/>
      <c r="E418" s="149"/>
      <c r="F418" s="119" t="s">
        <v>134</v>
      </c>
    </row>
    <row r="419" spans="1:6" ht="12.75" hidden="1">
      <c r="A419" s="11"/>
      <c r="B419" s="134" t="s">
        <v>21</v>
      </c>
      <c r="C419" s="68"/>
      <c r="D419" s="167"/>
      <c r="E419" s="155"/>
      <c r="F419" s="31" t="s">
        <v>16</v>
      </c>
    </row>
    <row r="420" spans="1:6" ht="12.75" hidden="1">
      <c r="A420" s="11"/>
      <c r="B420" s="134" t="s">
        <v>51</v>
      </c>
      <c r="C420" s="68"/>
      <c r="D420" s="167"/>
      <c r="E420" s="155"/>
      <c r="F420" s="31"/>
    </row>
    <row r="421" spans="1:6" ht="12.75" hidden="1">
      <c r="A421" s="12"/>
      <c r="B421" s="134" t="s">
        <v>21</v>
      </c>
      <c r="C421" s="40"/>
      <c r="D421" s="126"/>
      <c r="E421" s="149"/>
      <c r="F421" s="119" t="s">
        <v>134</v>
      </c>
    </row>
    <row r="422" spans="1:6" ht="12.75" hidden="1">
      <c r="A422" s="11"/>
      <c r="B422" s="134" t="s">
        <v>21</v>
      </c>
      <c r="C422" s="68"/>
      <c r="D422" s="167"/>
      <c r="E422" s="155"/>
      <c r="F422" s="31" t="s">
        <v>16</v>
      </c>
    </row>
    <row r="423" spans="1:6" ht="12.75" hidden="1">
      <c r="A423" s="11"/>
      <c r="B423" s="134" t="s">
        <v>51</v>
      </c>
      <c r="C423" s="68"/>
      <c r="D423" s="167"/>
      <c r="E423" s="155"/>
      <c r="F423" s="31"/>
    </row>
    <row r="424" spans="1:6" ht="12.75" hidden="1">
      <c r="A424" s="12"/>
      <c r="B424" s="134" t="s">
        <v>21</v>
      </c>
      <c r="C424" s="40"/>
      <c r="D424" s="126"/>
      <c r="E424" s="149"/>
      <c r="F424" s="119" t="s">
        <v>134</v>
      </c>
    </row>
    <row r="425" spans="1:6" ht="12.75" hidden="1">
      <c r="A425" s="11"/>
      <c r="B425" s="134" t="s">
        <v>21</v>
      </c>
      <c r="C425" s="68"/>
      <c r="D425" s="167"/>
      <c r="E425" s="155"/>
      <c r="F425" s="31" t="s">
        <v>16</v>
      </c>
    </row>
    <row r="426" spans="1:6" ht="12.75" hidden="1">
      <c r="A426" s="11"/>
      <c r="B426" s="134" t="s">
        <v>51</v>
      </c>
      <c r="C426" s="68"/>
      <c r="D426" s="167"/>
      <c r="E426" s="155"/>
      <c r="F426" s="31"/>
    </row>
    <row r="427" spans="1:6" ht="12.75" hidden="1">
      <c r="A427" s="12"/>
      <c r="B427" s="134" t="s">
        <v>21</v>
      </c>
      <c r="C427" s="40"/>
      <c r="D427" s="126"/>
      <c r="E427" s="149"/>
      <c r="F427" s="119" t="s">
        <v>134</v>
      </c>
    </row>
    <row r="428" spans="1:6" ht="12.75" hidden="1">
      <c r="A428" s="11" t="s">
        <v>15</v>
      </c>
      <c r="B428" s="50" t="s">
        <v>21</v>
      </c>
      <c r="C428" s="68">
        <v>91.0084</v>
      </c>
      <c r="D428" s="167" t="s">
        <v>16</v>
      </c>
      <c r="E428" s="155">
        <v>91.0084</v>
      </c>
      <c r="F428" s="31" t="s">
        <v>16</v>
      </c>
    </row>
    <row r="429" spans="1:6" ht="12.75" hidden="1">
      <c r="A429" s="11" t="s">
        <v>14</v>
      </c>
      <c r="B429" s="50" t="s">
        <v>51</v>
      </c>
      <c r="C429" s="68">
        <v>1.43953</v>
      </c>
      <c r="D429" s="167"/>
      <c r="E429" s="155">
        <v>1.43953</v>
      </c>
      <c r="F429" s="31"/>
    </row>
    <row r="430" spans="1:6" ht="27" customHeight="1" hidden="1">
      <c r="A430" s="127" t="s">
        <v>197</v>
      </c>
      <c r="B430" s="63"/>
      <c r="C430" s="67">
        <v>0</v>
      </c>
      <c r="D430" s="172"/>
      <c r="E430" s="147"/>
      <c r="F430" s="99"/>
    </row>
    <row r="431" spans="1:6" ht="27" customHeight="1" hidden="1">
      <c r="A431" s="12" t="s">
        <v>26</v>
      </c>
      <c r="B431" s="134" t="s">
        <v>90</v>
      </c>
      <c r="C431" s="40"/>
      <c r="D431" s="126"/>
      <c r="E431" s="149"/>
      <c r="F431" s="119" t="s">
        <v>134</v>
      </c>
    </row>
    <row r="432" spans="1:6" ht="24" customHeight="1" hidden="1">
      <c r="A432" s="11"/>
      <c r="B432" s="134" t="s">
        <v>90</v>
      </c>
      <c r="C432" s="68"/>
      <c r="D432" s="167"/>
      <c r="E432" s="155"/>
      <c r="F432" s="31" t="s">
        <v>16</v>
      </c>
    </row>
    <row r="433" spans="1:6" ht="24" customHeight="1" hidden="1">
      <c r="A433" s="11"/>
      <c r="B433" s="134" t="s">
        <v>90</v>
      </c>
      <c r="C433" s="72"/>
      <c r="D433" s="165"/>
      <c r="E433" s="158"/>
      <c r="F433" s="23"/>
    </row>
    <row r="434" spans="1:6" ht="12.75" customHeight="1" hidden="1">
      <c r="A434" s="11"/>
      <c r="B434" s="134" t="s">
        <v>51</v>
      </c>
      <c r="C434" s="68"/>
      <c r="D434" s="167"/>
      <c r="E434" s="155"/>
      <c r="F434" s="31"/>
    </row>
    <row r="435" spans="1:6" ht="12.75" hidden="1">
      <c r="A435" s="12"/>
      <c r="B435" s="135"/>
      <c r="C435" s="40"/>
      <c r="D435" s="126"/>
      <c r="E435" s="149"/>
      <c r="F435" s="30"/>
    </row>
    <row r="436" spans="1:6" ht="24" hidden="1">
      <c r="A436" s="11"/>
      <c r="B436" s="134" t="s">
        <v>90</v>
      </c>
      <c r="C436" s="1"/>
      <c r="D436" s="167"/>
      <c r="F436" s="31" t="s">
        <v>16</v>
      </c>
    </row>
    <row r="437" spans="1:6" s="104" customFormat="1" ht="12.75" hidden="1">
      <c r="A437" s="100"/>
      <c r="B437" s="136" t="s">
        <v>91</v>
      </c>
      <c r="C437" s="109"/>
      <c r="D437" s="175"/>
      <c r="E437" s="162"/>
      <c r="F437" s="110"/>
    </row>
    <row r="438" spans="1:6" ht="12.75" hidden="1">
      <c r="A438" s="11"/>
      <c r="B438" s="134"/>
      <c r="C438" s="68"/>
      <c r="D438" s="167"/>
      <c r="E438" s="155"/>
      <c r="F438" s="31"/>
    </row>
    <row r="439" spans="1:6" ht="12.75" hidden="1">
      <c r="A439" s="33"/>
      <c r="B439" s="134" t="s">
        <v>91</v>
      </c>
      <c r="C439" s="68"/>
      <c r="D439" s="167"/>
      <c r="E439" s="155"/>
      <c r="F439" s="31"/>
    </row>
    <row r="440" spans="1:6" ht="24" hidden="1">
      <c r="A440" s="12"/>
      <c r="B440" s="134" t="s">
        <v>90</v>
      </c>
      <c r="C440" s="40"/>
      <c r="D440" s="126"/>
      <c r="E440" s="149"/>
      <c r="F440" s="119" t="s">
        <v>134</v>
      </c>
    </row>
    <row r="441" spans="1:6" ht="24" hidden="1">
      <c r="A441" s="11" t="s">
        <v>15</v>
      </c>
      <c r="B441" s="50" t="s">
        <v>90</v>
      </c>
      <c r="C441" s="1">
        <v>244.65096</v>
      </c>
      <c r="D441" s="167" t="s">
        <v>16</v>
      </c>
      <c r="E441" s="153">
        <v>244.65096</v>
      </c>
      <c r="F441" s="31" t="s">
        <v>16</v>
      </c>
    </row>
    <row r="442" spans="1:6" ht="12.75" hidden="1">
      <c r="A442" s="11" t="s">
        <v>75</v>
      </c>
      <c r="B442" s="50" t="s">
        <v>91</v>
      </c>
      <c r="C442" s="68">
        <v>21.15815</v>
      </c>
      <c r="D442" s="167"/>
      <c r="E442" s="155">
        <v>21.15815</v>
      </c>
      <c r="F442" s="31"/>
    </row>
    <row r="443" spans="1:6" ht="12.75" hidden="1">
      <c r="A443" s="11" t="s">
        <v>14</v>
      </c>
      <c r="B443" s="50" t="s">
        <v>51</v>
      </c>
      <c r="C443" s="68">
        <v>4.580579999999999</v>
      </c>
      <c r="D443" s="167"/>
      <c r="E443" s="155">
        <v>4.580579999999999</v>
      </c>
      <c r="F443" s="31"/>
    </row>
    <row r="444" spans="1:6" ht="12.75" hidden="1">
      <c r="A444" s="11" t="s">
        <v>19</v>
      </c>
      <c r="B444" s="50" t="s">
        <v>91</v>
      </c>
      <c r="C444" s="68">
        <v>1.236</v>
      </c>
      <c r="D444" s="167"/>
      <c r="E444" s="155">
        <v>1.236</v>
      </c>
      <c r="F444" s="31"/>
    </row>
    <row r="445" spans="1:6" ht="12.75" customHeight="1" hidden="1">
      <c r="A445" s="12"/>
      <c r="B445" s="54"/>
      <c r="C445" s="40">
        <f>SUM(C446:C447)</f>
        <v>0</v>
      </c>
      <c r="D445" s="126"/>
      <c r="E445" s="149">
        <f>SUM(E446:E447)</f>
        <v>0</v>
      </c>
      <c r="F445" s="30"/>
    </row>
    <row r="446" spans="1:6" ht="12.75" customHeight="1" hidden="1">
      <c r="A446" s="11" t="s">
        <v>15</v>
      </c>
      <c r="B446" s="50"/>
      <c r="C446" s="68"/>
      <c r="D446" s="167" t="s">
        <v>16</v>
      </c>
      <c r="E446" s="155"/>
      <c r="F446" s="31" t="s">
        <v>16</v>
      </c>
    </row>
    <row r="447" spans="1:6" ht="12.75" customHeight="1" hidden="1">
      <c r="A447" s="11" t="s">
        <v>14</v>
      </c>
      <c r="B447" s="50"/>
      <c r="C447" s="68"/>
      <c r="D447" s="167"/>
      <c r="E447" s="155"/>
      <c r="F447" s="31"/>
    </row>
    <row r="448" spans="1:6" ht="12.75" customHeight="1" hidden="1">
      <c r="A448" s="12"/>
      <c r="B448" s="54"/>
      <c r="C448" s="40">
        <f>SUM(C449:C450)</f>
        <v>0</v>
      </c>
      <c r="D448" s="126"/>
      <c r="E448" s="149">
        <f>SUM(E449:E450)</f>
        <v>0</v>
      </c>
      <c r="F448" s="30"/>
    </row>
    <row r="449" spans="1:6" ht="12.75" customHeight="1" hidden="1">
      <c r="A449" s="11" t="s">
        <v>15</v>
      </c>
      <c r="B449" s="50"/>
      <c r="C449" s="83"/>
      <c r="D449" s="167" t="s">
        <v>16</v>
      </c>
      <c r="E449" s="155"/>
      <c r="F449" s="32" t="s">
        <v>16</v>
      </c>
    </row>
    <row r="450" spans="1:6" ht="12.75" customHeight="1" hidden="1">
      <c r="A450" s="11" t="s">
        <v>14</v>
      </c>
      <c r="B450" s="50"/>
      <c r="C450" s="83"/>
      <c r="D450" s="167"/>
      <c r="E450" s="155"/>
      <c r="F450" s="32"/>
    </row>
    <row r="451" spans="1:6" ht="12.75" customHeight="1" hidden="1">
      <c r="A451" s="12"/>
      <c r="B451" s="54"/>
      <c r="C451" s="40">
        <f>SUM(C452:C453)</f>
        <v>0</v>
      </c>
      <c r="D451" s="126"/>
      <c r="E451" s="149">
        <f>SUM(E452:E453)</f>
        <v>0</v>
      </c>
      <c r="F451" s="30"/>
    </row>
    <row r="452" spans="1:6" ht="12.75" customHeight="1" hidden="1">
      <c r="A452" s="11" t="s">
        <v>15</v>
      </c>
      <c r="B452" s="50"/>
      <c r="C452" s="83"/>
      <c r="D452" s="167" t="s">
        <v>16</v>
      </c>
      <c r="E452" s="155"/>
      <c r="F452" s="32" t="s">
        <v>16</v>
      </c>
    </row>
    <row r="453" spans="1:6" ht="12.75" customHeight="1" hidden="1">
      <c r="A453" s="11" t="s">
        <v>14</v>
      </c>
      <c r="B453" s="50"/>
      <c r="C453" s="83"/>
      <c r="D453" s="167"/>
      <c r="E453" s="155"/>
      <c r="F453" s="32"/>
    </row>
    <row r="454" spans="1:6" ht="12.75" customHeight="1" hidden="1">
      <c r="A454" s="12"/>
      <c r="B454" s="54"/>
      <c r="C454" s="40">
        <f>SUM(C455:C456)</f>
        <v>0</v>
      </c>
      <c r="D454" s="126"/>
      <c r="E454" s="149">
        <f>SUM(E455:E456)</f>
        <v>0</v>
      </c>
      <c r="F454" s="30"/>
    </row>
    <row r="455" spans="1:6" ht="12.75" customHeight="1" hidden="1">
      <c r="A455" s="11" t="s">
        <v>15</v>
      </c>
      <c r="B455" s="50"/>
      <c r="C455" s="83"/>
      <c r="D455" s="167" t="s">
        <v>16</v>
      </c>
      <c r="E455" s="155"/>
      <c r="F455" s="32" t="s">
        <v>16</v>
      </c>
    </row>
    <row r="456" spans="1:6" ht="12.75" customHeight="1" hidden="1">
      <c r="A456" s="11" t="s">
        <v>14</v>
      </c>
      <c r="B456" s="50"/>
      <c r="C456" s="83"/>
      <c r="D456" s="167"/>
      <c r="E456" s="155"/>
      <c r="F456" s="32"/>
    </row>
    <row r="457" spans="1:6" ht="12.75" customHeight="1" hidden="1">
      <c r="A457" s="12"/>
      <c r="B457" s="54"/>
      <c r="C457" s="40">
        <f>SUM(C458:C459)</f>
        <v>0</v>
      </c>
      <c r="D457" s="126"/>
      <c r="E457" s="149">
        <f>SUM(E458:E459)</f>
        <v>0</v>
      </c>
      <c r="F457" s="30"/>
    </row>
    <row r="458" spans="1:6" ht="12.75" customHeight="1" hidden="1">
      <c r="A458" s="11" t="s">
        <v>15</v>
      </c>
      <c r="B458" s="50"/>
      <c r="C458" s="83"/>
      <c r="D458" s="167" t="s">
        <v>16</v>
      </c>
      <c r="E458" s="155"/>
      <c r="F458" s="32" t="s">
        <v>16</v>
      </c>
    </row>
    <row r="459" spans="1:6" ht="12.75" customHeight="1" hidden="1">
      <c r="A459" s="11" t="s">
        <v>14</v>
      </c>
      <c r="B459" s="50"/>
      <c r="C459" s="83"/>
      <c r="D459" s="167"/>
      <c r="E459" s="155"/>
      <c r="F459" s="32"/>
    </row>
    <row r="460" spans="1:6" ht="12.75" customHeight="1" hidden="1">
      <c r="A460" s="12"/>
      <c r="B460" s="54"/>
      <c r="C460" s="40">
        <f>SUM(C461:C462)</f>
        <v>0</v>
      </c>
      <c r="D460" s="126"/>
      <c r="E460" s="149">
        <f>SUM(E461:E462)</f>
        <v>0</v>
      </c>
      <c r="F460" s="30"/>
    </row>
    <row r="461" spans="1:6" ht="12.75" customHeight="1" hidden="1">
      <c r="A461" s="11" t="s">
        <v>15</v>
      </c>
      <c r="B461" s="50"/>
      <c r="C461" s="83"/>
      <c r="D461" s="167" t="s">
        <v>16</v>
      </c>
      <c r="E461" s="155"/>
      <c r="F461" s="32" t="s">
        <v>16</v>
      </c>
    </row>
    <row r="462" spans="1:6" ht="12.75" customHeight="1" hidden="1">
      <c r="A462" s="11" t="s">
        <v>14</v>
      </c>
      <c r="B462" s="50"/>
      <c r="C462" s="83"/>
      <c r="D462" s="167"/>
      <c r="E462" s="155"/>
      <c r="F462" s="32"/>
    </row>
    <row r="463" spans="1:6" ht="12.75" customHeight="1" hidden="1">
      <c r="A463" s="12"/>
      <c r="B463" s="54"/>
      <c r="C463" s="40">
        <f>SUM(C464:C465)</f>
        <v>0</v>
      </c>
      <c r="D463" s="126"/>
      <c r="E463" s="149">
        <f>SUM(E464:E465)</f>
        <v>0</v>
      </c>
      <c r="F463" s="30"/>
    </row>
    <row r="464" spans="1:6" ht="12.75" customHeight="1" hidden="1">
      <c r="A464" s="11" t="s">
        <v>15</v>
      </c>
      <c r="B464" s="50"/>
      <c r="C464" s="83"/>
      <c r="D464" s="167" t="s">
        <v>16</v>
      </c>
      <c r="E464" s="155"/>
      <c r="F464" s="32" t="s">
        <v>16</v>
      </c>
    </row>
    <row r="465" spans="1:6" ht="12.75" customHeight="1" hidden="1">
      <c r="A465" s="11" t="s">
        <v>14</v>
      </c>
      <c r="B465" s="50"/>
      <c r="C465" s="83"/>
      <c r="D465" s="167"/>
      <c r="E465" s="155"/>
      <c r="F465" s="32"/>
    </row>
    <row r="466" spans="1:6" ht="36" hidden="1">
      <c r="A466" s="13" t="s">
        <v>39</v>
      </c>
      <c r="B466" s="64" t="s">
        <v>13</v>
      </c>
      <c r="C466" s="39">
        <v>77.64244000000001</v>
      </c>
      <c r="D466" s="166"/>
      <c r="E466" s="147"/>
      <c r="F466" s="24"/>
    </row>
    <row r="467" spans="1:6" ht="12.75" hidden="1">
      <c r="A467" s="13" t="s">
        <v>2</v>
      </c>
      <c r="B467" s="53" t="s">
        <v>89</v>
      </c>
      <c r="C467" s="39">
        <v>61.728500000000004</v>
      </c>
      <c r="D467" s="166"/>
      <c r="E467" s="147"/>
      <c r="F467" s="24"/>
    </row>
    <row r="468" spans="1:6" ht="36" hidden="1">
      <c r="A468" s="8" t="s">
        <v>40</v>
      </c>
      <c r="B468" s="51"/>
      <c r="C468" s="66">
        <f>SUM(C469,C521)</f>
        <v>7169.4337399999995</v>
      </c>
      <c r="D468" s="164"/>
      <c r="E468" s="146">
        <f>SUM(E469,E521)</f>
        <v>0</v>
      </c>
      <c r="F468" s="22"/>
    </row>
    <row r="469" spans="1:6" ht="12.75">
      <c r="A469" s="129" t="s">
        <v>198</v>
      </c>
      <c r="B469" s="53"/>
      <c r="C469" s="73">
        <f>SUM(C470,C473,C476,C479,C482,C485,C488,C491,C494,C497,C500,C503)</f>
        <v>598.72743</v>
      </c>
      <c r="D469" s="166"/>
      <c r="E469" s="150"/>
      <c r="F469" s="24"/>
    </row>
    <row r="470" spans="1:6" ht="12.75">
      <c r="A470" s="12" t="s">
        <v>199</v>
      </c>
      <c r="B470" s="112" t="s">
        <v>63</v>
      </c>
      <c r="C470" s="70">
        <f>SUM(C471:C472)</f>
        <v>199.98881999999998</v>
      </c>
      <c r="D470" s="123">
        <v>16</v>
      </c>
      <c r="E470" s="142" t="s">
        <v>137</v>
      </c>
      <c r="F470" s="119" t="s">
        <v>134</v>
      </c>
    </row>
    <row r="471" spans="1:6" ht="12.75" hidden="1">
      <c r="A471" s="11"/>
      <c r="B471" s="112"/>
      <c r="C471" s="72">
        <v>197.10106</v>
      </c>
      <c r="D471" s="165"/>
      <c r="E471" s="158"/>
      <c r="F471" s="23"/>
    </row>
    <row r="472" spans="1:6" ht="12.75" hidden="1">
      <c r="A472" s="11"/>
      <c r="B472" s="112"/>
      <c r="C472" s="72">
        <v>2.88776</v>
      </c>
      <c r="D472" s="165"/>
      <c r="E472" s="158"/>
      <c r="F472" s="23"/>
    </row>
    <row r="473" spans="1:6" ht="12.75">
      <c r="A473" s="12" t="s">
        <v>200</v>
      </c>
      <c r="B473" s="112" t="s">
        <v>63</v>
      </c>
      <c r="C473" s="70">
        <f>SUM(C474:C475)</f>
        <v>198.75168</v>
      </c>
      <c r="D473" s="123">
        <v>16</v>
      </c>
      <c r="E473" s="142" t="s">
        <v>137</v>
      </c>
      <c r="F473" s="119" t="s">
        <v>134</v>
      </c>
    </row>
    <row r="474" spans="1:6" ht="12.75" hidden="1">
      <c r="A474" s="11"/>
      <c r="B474" s="112"/>
      <c r="C474" s="72">
        <v>195.83265</v>
      </c>
      <c r="D474" s="165"/>
      <c r="E474" s="158"/>
      <c r="F474" s="23"/>
    </row>
    <row r="475" spans="1:6" ht="12.75" hidden="1">
      <c r="A475" s="11"/>
      <c r="B475" s="112"/>
      <c r="C475" s="72">
        <v>2.91903</v>
      </c>
      <c r="D475" s="165"/>
      <c r="E475" s="158"/>
      <c r="F475" s="23"/>
    </row>
    <row r="476" spans="1:6" ht="12.75">
      <c r="A476" s="12" t="s">
        <v>201</v>
      </c>
      <c r="B476" s="112" t="s">
        <v>83</v>
      </c>
      <c r="C476" s="70">
        <f>SUM(C477:C478)</f>
        <v>199.98693</v>
      </c>
      <c r="D476" s="126">
        <v>22</v>
      </c>
      <c r="E476" s="149" t="s">
        <v>138</v>
      </c>
      <c r="F476" s="119" t="s">
        <v>134</v>
      </c>
    </row>
    <row r="477" spans="1:6" ht="12.75" hidden="1">
      <c r="A477" s="11"/>
      <c r="B477" s="112"/>
      <c r="C477" s="72">
        <v>197.04709</v>
      </c>
      <c r="D477" s="165"/>
      <c r="E477" s="158"/>
      <c r="F477" s="23"/>
    </row>
    <row r="478" spans="1:6" ht="12.75" hidden="1">
      <c r="A478" s="11"/>
      <c r="B478" s="112"/>
      <c r="C478" s="72">
        <v>2.93984</v>
      </c>
      <c r="D478" s="165"/>
      <c r="E478" s="158"/>
      <c r="F478" s="23"/>
    </row>
    <row r="479" spans="1:6" ht="12.75" hidden="1">
      <c r="A479" s="12"/>
      <c r="B479" s="112"/>
      <c r="C479" s="70"/>
      <c r="D479" s="124"/>
      <c r="E479" s="148"/>
      <c r="F479" s="119"/>
    </row>
    <row r="480" spans="1:6" ht="12.75" hidden="1">
      <c r="A480" s="11"/>
      <c r="B480" s="112"/>
      <c r="C480" s="72"/>
      <c r="D480" s="165"/>
      <c r="E480" s="158"/>
      <c r="F480" s="23"/>
    </row>
    <row r="481" spans="1:6" ht="12.75" hidden="1">
      <c r="A481" s="11"/>
      <c r="B481" s="112"/>
      <c r="C481" s="72"/>
      <c r="D481" s="165"/>
      <c r="E481" s="158"/>
      <c r="F481" s="23"/>
    </row>
    <row r="482" spans="1:6" ht="12.75" hidden="1">
      <c r="A482" s="12"/>
      <c r="B482" s="112"/>
      <c r="C482" s="70"/>
      <c r="D482" s="124"/>
      <c r="E482" s="148"/>
      <c r="F482" s="119"/>
    </row>
    <row r="483" spans="1:6" ht="12.75" hidden="1">
      <c r="A483" s="11"/>
      <c r="B483" s="112"/>
      <c r="C483" s="72"/>
      <c r="D483" s="165"/>
      <c r="E483" s="158"/>
      <c r="F483" s="23"/>
    </row>
    <row r="484" spans="1:6" ht="12.75" hidden="1">
      <c r="A484" s="11"/>
      <c r="B484" s="112"/>
      <c r="C484" s="72"/>
      <c r="D484" s="165"/>
      <c r="E484" s="158"/>
      <c r="F484" s="23"/>
    </row>
    <row r="485" spans="1:6" ht="12.75" hidden="1">
      <c r="A485" s="12"/>
      <c r="B485" s="112"/>
      <c r="C485" s="70"/>
      <c r="D485" s="124"/>
      <c r="E485" s="148"/>
      <c r="F485" s="119"/>
    </row>
    <row r="486" spans="1:6" ht="12.75" hidden="1">
      <c r="A486" s="11"/>
      <c r="B486" s="112"/>
      <c r="C486" s="72"/>
      <c r="D486" s="165"/>
      <c r="E486" s="158"/>
      <c r="F486" s="23"/>
    </row>
    <row r="487" spans="1:6" ht="12.75" hidden="1">
      <c r="A487" s="11"/>
      <c r="B487" s="112"/>
      <c r="C487" s="72"/>
      <c r="D487" s="165"/>
      <c r="E487" s="158"/>
      <c r="F487" s="23"/>
    </row>
    <row r="488" spans="1:6" ht="12.75" hidden="1">
      <c r="A488" s="12"/>
      <c r="B488" s="112"/>
      <c r="C488" s="70"/>
      <c r="D488" s="124"/>
      <c r="E488" s="148"/>
      <c r="F488" s="119"/>
    </row>
    <row r="489" spans="1:6" ht="12.75" hidden="1">
      <c r="A489" s="11"/>
      <c r="B489" s="112"/>
      <c r="C489" s="72"/>
      <c r="D489" s="165"/>
      <c r="E489" s="158"/>
      <c r="F489" s="23"/>
    </row>
    <row r="490" spans="1:6" ht="12.75" hidden="1">
      <c r="A490" s="11"/>
      <c r="B490" s="112"/>
      <c r="C490" s="72"/>
      <c r="D490" s="165"/>
      <c r="E490" s="158"/>
      <c r="F490" s="23"/>
    </row>
    <row r="491" spans="1:6" ht="12.75" hidden="1">
      <c r="A491" s="12"/>
      <c r="B491" s="112"/>
      <c r="C491" s="70"/>
      <c r="D491" s="124"/>
      <c r="E491" s="148"/>
      <c r="F491" s="119"/>
    </row>
    <row r="492" spans="1:6" ht="12.75" hidden="1">
      <c r="A492" s="11"/>
      <c r="B492" s="112"/>
      <c r="C492" s="72"/>
      <c r="D492" s="165"/>
      <c r="E492" s="158"/>
      <c r="F492" s="23"/>
    </row>
    <row r="493" spans="1:6" ht="12.75" hidden="1">
      <c r="A493" s="11"/>
      <c r="B493" s="112"/>
      <c r="C493" s="72"/>
      <c r="D493" s="165"/>
      <c r="E493" s="158"/>
      <c r="F493" s="23"/>
    </row>
    <row r="494" spans="1:6" ht="12.75" hidden="1">
      <c r="A494" s="12"/>
      <c r="B494" s="112"/>
      <c r="C494" s="70"/>
      <c r="D494" s="124"/>
      <c r="E494" s="148"/>
      <c r="F494" s="119"/>
    </row>
    <row r="495" spans="1:6" ht="12.75" hidden="1">
      <c r="A495" s="11"/>
      <c r="B495" s="112"/>
      <c r="C495" s="72"/>
      <c r="D495" s="165"/>
      <c r="E495" s="158"/>
      <c r="F495" s="23"/>
    </row>
    <row r="496" spans="1:6" ht="12.75" hidden="1">
      <c r="A496" s="11"/>
      <c r="B496" s="112"/>
      <c r="C496" s="72"/>
      <c r="D496" s="165"/>
      <c r="E496" s="158"/>
      <c r="F496" s="23"/>
    </row>
    <row r="497" spans="1:6" ht="12.75" hidden="1">
      <c r="A497" s="12"/>
      <c r="B497" s="112"/>
      <c r="C497" s="70"/>
      <c r="D497" s="124"/>
      <c r="E497" s="148"/>
      <c r="F497" s="119"/>
    </row>
    <row r="498" spans="1:6" ht="12.75" hidden="1">
      <c r="A498" s="11"/>
      <c r="B498" s="112"/>
      <c r="C498" s="72"/>
      <c r="D498" s="165"/>
      <c r="E498" s="158"/>
      <c r="F498" s="23"/>
    </row>
    <row r="499" spans="1:6" ht="12.75" hidden="1">
      <c r="A499" s="11"/>
      <c r="B499" s="112"/>
      <c r="C499" s="72"/>
      <c r="D499" s="165"/>
      <c r="E499" s="158"/>
      <c r="F499" s="23"/>
    </row>
    <row r="500" spans="1:6" ht="12.75" hidden="1">
      <c r="A500" s="12"/>
      <c r="B500" s="112"/>
      <c r="C500" s="70"/>
      <c r="D500" s="124"/>
      <c r="E500" s="148"/>
      <c r="F500" s="119"/>
    </row>
    <row r="501" spans="1:6" ht="12.75" hidden="1">
      <c r="A501" s="11"/>
      <c r="B501" s="112"/>
      <c r="C501" s="72"/>
      <c r="D501" s="165"/>
      <c r="E501" s="158"/>
      <c r="F501" s="23"/>
    </row>
    <row r="502" spans="1:6" ht="12.75" hidden="1">
      <c r="A502" s="11"/>
      <c r="B502" s="112"/>
      <c r="C502" s="72"/>
      <c r="D502" s="165"/>
      <c r="E502" s="158"/>
      <c r="F502" s="23"/>
    </row>
    <row r="503" spans="1:6" ht="12.75" hidden="1">
      <c r="A503" s="12"/>
      <c r="B503" s="112"/>
      <c r="C503" s="70"/>
      <c r="D503" s="124"/>
      <c r="E503" s="148"/>
      <c r="F503" s="119"/>
    </row>
    <row r="504" spans="1:6" ht="12.75" hidden="1">
      <c r="A504" s="11" t="s">
        <v>15</v>
      </c>
      <c r="B504" s="52" t="s">
        <v>55</v>
      </c>
      <c r="C504" s="72">
        <v>28.61685</v>
      </c>
      <c r="D504" s="165" t="s">
        <v>20</v>
      </c>
      <c r="E504" s="158"/>
      <c r="F504" s="23" t="s">
        <v>20</v>
      </c>
    </row>
    <row r="505" spans="1:6" ht="12.75" hidden="1">
      <c r="A505" s="11" t="s">
        <v>14</v>
      </c>
      <c r="B505" s="52" t="s">
        <v>73</v>
      </c>
      <c r="C505" s="72">
        <v>0.58084</v>
      </c>
      <c r="D505" s="165"/>
      <c r="E505" s="158"/>
      <c r="F505" s="23"/>
    </row>
    <row r="506" spans="1:6" ht="12.75" customHeight="1" hidden="1">
      <c r="A506" s="12"/>
      <c r="B506" s="59"/>
      <c r="C506" s="70">
        <f>SUM(C507:C508)</f>
        <v>0</v>
      </c>
      <c r="D506" s="124"/>
      <c r="E506" s="148"/>
      <c r="F506" s="27"/>
    </row>
    <row r="507" spans="1:6" ht="12.75" customHeight="1" hidden="1">
      <c r="A507" s="11" t="s">
        <v>15</v>
      </c>
      <c r="B507" s="52"/>
      <c r="C507" s="72"/>
      <c r="D507" s="165" t="s">
        <v>20</v>
      </c>
      <c r="E507" s="158"/>
      <c r="F507" s="23" t="s">
        <v>20</v>
      </c>
    </row>
    <row r="508" spans="1:6" ht="12.75" customHeight="1" hidden="1">
      <c r="A508" s="11" t="s">
        <v>14</v>
      </c>
      <c r="B508" s="52"/>
      <c r="C508" s="72"/>
      <c r="D508" s="165"/>
      <c r="E508" s="158"/>
      <c r="F508" s="23"/>
    </row>
    <row r="509" spans="1:6" ht="12.75" customHeight="1" hidden="1">
      <c r="A509" s="12"/>
      <c r="B509" s="59"/>
      <c r="C509" s="70">
        <f>SUM(C510:C511)</f>
        <v>0</v>
      </c>
      <c r="D509" s="124"/>
      <c r="E509" s="148"/>
      <c r="F509" s="27"/>
    </row>
    <row r="510" spans="1:6" ht="12.75" customHeight="1" hidden="1">
      <c r="A510" s="11" t="s">
        <v>15</v>
      </c>
      <c r="B510" s="52"/>
      <c r="C510" s="72"/>
      <c r="D510" s="165" t="s">
        <v>20</v>
      </c>
      <c r="E510" s="158"/>
      <c r="F510" s="23" t="s">
        <v>20</v>
      </c>
    </row>
    <row r="511" spans="1:6" ht="12.75" customHeight="1" hidden="1">
      <c r="A511" s="11" t="s">
        <v>14</v>
      </c>
      <c r="B511" s="52"/>
      <c r="C511" s="72"/>
      <c r="D511" s="165"/>
      <c r="E511" s="158"/>
      <c r="F511" s="23"/>
    </row>
    <row r="512" spans="1:6" ht="12.75" customHeight="1" hidden="1">
      <c r="A512" s="12"/>
      <c r="B512" s="59"/>
      <c r="C512" s="70">
        <f>SUM(C513:C514)</f>
        <v>0</v>
      </c>
      <c r="D512" s="124"/>
      <c r="E512" s="148"/>
      <c r="F512" s="27"/>
    </row>
    <row r="513" spans="1:6" ht="12.75" customHeight="1" hidden="1">
      <c r="A513" s="11" t="s">
        <v>15</v>
      </c>
      <c r="B513" s="52"/>
      <c r="C513" s="72"/>
      <c r="D513" s="165" t="s">
        <v>20</v>
      </c>
      <c r="E513" s="158"/>
      <c r="F513" s="23" t="s">
        <v>20</v>
      </c>
    </row>
    <row r="514" spans="1:6" ht="12.75" customHeight="1" hidden="1">
      <c r="A514" s="11" t="s">
        <v>14</v>
      </c>
      <c r="B514" s="52"/>
      <c r="C514" s="72"/>
      <c r="D514" s="165"/>
      <c r="E514" s="158"/>
      <c r="F514" s="23"/>
    </row>
    <row r="515" spans="1:6" ht="12.75" customHeight="1" hidden="1">
      <c r="A515" s="12"/>
      <c r="B515" s="59"/>
      <c r="C515" s="70">
        <f>SUM(C516:C517)</f>
        <v>0</v>
      </c>
      <c r="D515" s="124"/>
      <c r="E515" s="148"/>
      <c r="F515" s="27"/>
    </row>
    <row r="516" spans="1:6" ht="12.75" customHeight="1" hidden="1">
      <c r="A516" s="11" t="s">
        <v>15</v>
      </c>
      <c r="B516" s="52"/>
      <c r="C516" s="72"/>
      <c r="D516" s="165" t="s">
        <v>24</v>
      </c>
      <c r="E516" s="158"/>
      <c r="F516" s="23" t="s">
        <v>24</v>
      </c>
    </row>
    <row r="517" spans="1:6" ht="12.75" customHeight="1" hidden="1">
      <c r="A517" s="11" t="s">
        <v>14</v>
      </c>
      <c r="B517" s="52"/>
      <c r="C517" s="72"/>
      <c r="D517" s="165"/>
      <c r="E517" s="158"/>
      <c r="F517" s="23"/>
    </row>
    <row r="518" spans="1:6" ht="12.75" customHeight="1" hidden="1">
      <c r="A518" s="12"/>
      <c r="B518" s="59"/>
      <c r="C518" s="70">
        <f>SUM(C519:C520)</f>
        <v>0</v>
      </c>
      <c r="D518" s="124"/>
      <c r="E518" s="148"/>
      <c r="F518" s="27"/>
    </row>
    <row r="519" spans="1:6" ht="12.75" customHeight="1" hidden="1">
      <c r="A519" s="11" t="s">
        <v>15</v>
      </c>
      <c r="B519" s="52"/>
      <c r="C519" s="72"/>
      <c r="D519" s="165" t="s">
        <v>24</v>
      </c>
      <c r="E519" s="158"/>
      <c r="F519" s="23" t="s">
        <v>24</v>
      </c>
    </row>
    <row r="520" spans="1:6" ht="12.75" customHeight="1" hidden="1">
      <c r="A520" s="11" t="s">
        <v>14</v>
      </c>
      <c r="B520" s="52"/>
      <c r="C520" s="72"/>
      <c r="D520" s="165"/>
      <c r="E520" s="158"/>
      <c r="F520" s="23"/>
    </row>
    <row r="521" spans="1:6" ht="12.75">
      <c r="A521" s="129" t="s">
        <v>202</v>
      </c>
      <c r="B521" s="53"/>
      <c r="C521" s="73">
        <v>6570.70631</v>
      </c>
      <c r="D521" s="166"/>
      <c r="E521" s="150"/>
      <c r="F521" s="98"/>
    </row>
    <row r="522" spans="1:6" ht="12.75">
      <c r="A522" s="12" t="s">
        <v>203</v>
      </c>
      <c r="B522" s="112" t="s">
        <v>83</v>
      </c>
      <c r="C522" s="70">
        <f>SUM(C523:C526)</f>
        <v>664.6836000000001</v>
      </c>
      <c r="D522" s="126">
        <v>22</v>
      </c>
      <c r="E522" s="149" t="s">
        <v>138</v>
      </c>
      <c r="F522" s="119" t="s">
        <v>134</v>
      </c>
    </row>
    <row r="523" spans="1:6" ht="12.75" hidden="1">
      <c r="A523" s="11"/>
      <c r="B523" s="112"/>
      <c r="C523" s="84">
        <v>652.25905</v>
      </c>
      <c r="D523" s="165"/>
      <c r="E523" s="158"/>
      <c r="F523" s="23"/>
    </row>
    <row r="524" spans="1:6" ht="12.75" customHeight="1" hidden="1">
      <c r="A524" s="12"/>
      <c r="B524" s="122"/>
      <c r="C524" s="72"/>
      <c r="D524" s="124"/>
      <c r="E524" s="148"/>
      <c r="F524" s="27"/>
    </row>
    <row r="525" spans="1:6" ht="12.75" hidden="1">
      <c r="A525" s="11"/>
      <c r="B525" s="112"/>
      <c r="C525" s="85">
        <v>9.72455</v>
      </c>
      <c r="D525" s="165"/>
      <c r="E525" s="158"/>
      <c r="F525" s="23"/>
    </row>
    <row r="526" spans="1:6" s="104" customFormat="1" ht="12.75" hidden="1">
      <c r="A526" s="100"/>
      <c r="B526" s="176"/>
      <c r="C526" s="72">
        <v>2.7</v>
      </c>
      <c r="D526" s="173"/>
      <c r="E526" s="160"/>
      <c r="F526" s="103"/>
    </row>
    <row r="527" spans="1:6" ht="24">
      <c r="A527" s="12" t="s">
        <v>204</v>
      </c>
      <c r="B527" s="112" t="s">
        <v>83</v>
      </c>
      <c r="C527" s="70">
        <f>SUM(C528:C531)</f>
        <v>1501.22678</v>
      </c>
      <c r="D527" s="168">
        <v>17</v>
      </c>
      <c r="E527" s="148" t="s">
        <v>138</v>
      </c>
      <c r="F527" s="119" t="s">
        <v>134</v>
      </c>
    </row>
    <row r="528" spans="1:6" ht="12.75" hidden="1">
      <c r="A528" s="11"/>
      <c r="B528" s="112"/>
      <c r="C528" s="84">
        <v>1453.81538</v>
      </c>
      <c r="D528" s="165"/>
      <c r="E528" s="158"/>
      <c r="F528" s="23"/>
    </row>
    <row r="529" spans="1:6" ht="12.75" hidden="1">
      <c r="A529" s="12"/>
      <c r="B529" s="122"/>
      <c r="C529" s="72">
        <v>22.87152</v>
      </c>
      <c r="D529" s="124"/>
      <c r="E529" s="148"/>
      <c r="F529" s="27"/>
    </row>
    <row r="530" spans="1:6" ht="12.75" hidden="1">
      <c r="A530" s="11"/>
      <c r="B530" s="112"/>
      <c r="C530" s="85">
        <v>18.86988</v>
      </c>
      <c r="D530" s="165"/>
      <c r="E530" s="158"/>
      <c r="F530" s="23"/>
    </row>
    <row r="531" spans="1:6" s="104" customFormat="1" ht="12.75" hidden="1">
      <c r="A531" s="100"/>
      <c r="B531" s="176"/>
      <c r="C531" s="72">
        <v>5.67</v>
      </c>
      <c r="D531" s="173"/>
      <c r="E531" s="160"/>
      <c r="F531" s="103"/>
    </row>
    <row r="532" spans="1:6" ht="24">
      <c r="A532" s="12" t="s">
        <v>205</v>
      </c>
      <c r="B532" s="112" t="s">
        <v>83</v>
      </c>
      <c r="C532" s="70">
        <f>SUM(C533:C536)</f>
        <v>1500.97697</v>
      </c>
      <c r="D532" s="126">
        <v>22</v>
      </c>
      <c r="E532" s="149" t="s">
        <v>138</v>
      </c>
      <c r="F532" s="119" t="s">
        <v>134</v>
      </c>
    </row>
    <row r="533" spans="1:6" ht="12.75" customHeight="1" hidden="1">
      <c r="A533" s="11"/>
      <c r="B533" s="112"/>
      <c r="C533" s="84">
        <v>1453.54362</v>
      </c>
      <c r="D533" s="165"/>
      <c r="E533" s="158"/>
      <c r="F533" s="23"/>
    </row>
    <row r="534" spans="1:6" ht="12.75" customHeight="1" hidden="1">
      <c r="A534" s="12"/>
      <c r="B534" s="122"/>
      <c r="C534" s="72">
        <v>22.8816</v>
      </c>
      <c r="D534" s="124"/>
      <c r="E534" s="148"/>
      <c r="F534" s="27"/>
    </row>
    <row r="535" spans="1:6" ht="12.75" customHeight="1" hidden="1">
      <c r="A535" s="11"/>
      <c r="B535" s="112"/>
      <c r="C535" s="85">
        <v>18.88175</v>
      </c>
      <c r="D535" s="165"/>
      <c r="E535" s="158"/>
      <c r="F535" s="23"/>
    </row>
    <row r="536" spans="1:6" ht="12.75" customHeight="1" hidden="1">
      <c r="A536" s="11"/>
      <c r="B536" s="112"/>
      <c r="C536" s="72">
        <v>5.67</v>
      </c>
      <c r="D536" s="165"/>
      <c r="E536" s="158"/>
      <c r="F536" s="23"/>
    </row>
    <row r="537" spans="1:6" ht="12.75">
      <c r="A537" s="12" t="s">
        <v>206</v>
      </c>
      <c r="B537" s="112" t="s">
        <v>83</v>
      </c>
      <c r="C537" s="70">
        <f>SUM(C538:C541)</f>
        <v>299.19449</v>
      </c>
      <c r="D537" s="126">
        <v>21</v>
      </c>
      <c r="E537" s="149" t="s">
        <v>138</v>
      </c>
      <c r="F537" s="119" t="s">
        <v>134</v>
      </c>
    </row>
    <row r="538" spans="1:6" ht="12.75" hidden="1">
      <c r="A538" s="11"/>
      <c r="B538" s="112"/>
      <c r="C538" s="72">
        <v>286.26689</v>
      </c>
      <c r="D538" s="165"/>
      <c r="E538" s="158"/>
      <c r="F538" s="23"/>
    </row>
    <row r="539" spans="1:6" ht="12.75" hidden="1">
      <c r="A539" s="12"/>
      <c r="B539" s="122"/>
      <c r="C539" s="72">
        <v>8.19</v>
      </c>
      <c r="D539" s="124"/>
      <c r="E539" s="148"/>
      <c r="F539" s="27"/>
    </row>
    <row r="540" spans="1:6" ht="12.75" hidden="1">
      <c r="A540" s="11"/>
      <c r="B540" s="112"/>
      <c r="C540" s="72">
        <v>3.6855</v>
      </c>
      <c r="D540" s="165"/>
      <c r="E540" s="158"/>
      <c r="F540" s="23"/>
    </row>
    <row r="541" spans="1:6" s="104" customFormat="1" ht="12.75" hidden="1">
      <c r="A541" s="100"/>
      <c r="B541" s="176"/>
      <c r="C541" s="72">
        <v>1.0521</v>
      </c>
      <c r="D541" s="173"/>
      <c r="E541" s="160"/>
      <c r="F541" s="103"/>
    </row>
    <row r="542" spans="1:6" ht="24">
      <c r="A542" s="12" t="s">
        <v>216</v>
      </c>
      <c r="B542" s="112" t="s">
        <v>83</v>
      </c>
      <c r="C542" s="70">
        <f>SUM(C543:C546)</f>
        <v>1408.03352</v>
      </c>
      <c r="D542" s="168">
        <v>19</v>
      </c>
      <c r="E542" s="148" t="s">
        <v>131</v>
      </c>
      <c r="F542" s="119" t="s">
        <v>134</v>
      </c>
    </row>
    <row r="543" spans="1:6" ht="12.75" hidden="1">
      <c r="A543" s="11"/>
      <c r="B543" s="112"/>
      <c r="C543" s="72">
        <v>1381.05797</v>
      </c>
      <c r="D543" s="165"/>
      <c r="E543" s="158"/>
      <c r="F543" s="23"/>
    </row>
    <row r="544" spans="1:6" ht="12.75" hidden="1">
      <c r="A544" s="2"/>
      <c r="B544" s="112"/>
      <c r="C544" s="72"/>
      <c r="D544" s="164"/>
      <c r="E544" s="151"/>
      <c r="F544" s="22"/>
    </row>
    <row r="545" spans="1:6" ht="12.75" hidden="1">
      <c r="A545" s="21"/>
      <c r="B545" s="112"/>
      <c r="C545" s="72">
        <v>20.60187</v>
      </c>
      <c r="D545" s="166"/>
      <c r="E545" s="150"/>
      <c r="F545" s="24"/>
    </row>
    <row r="546" spans="1:6" s="16" customFormat="1" ht="12.75" hidden="1">
      <c r="A546" s="11"/>
      <c r="B546" s="177"/>
      <c r="C546" s="72">
        <v>6.37368</v>
      </c>
      <c r="D546" s="170"/>
      <c r="E546" s="152"/>
      <c r="F546" s="28"/>
    </row>
    <row r="547" spans="1:6" s="16" customFormat="1" ht="12.75">
      <c r="A547" s="12" t="s">
        <v>207</v>
      </c>
      <c r="B547" s="112" t="s">
        <v>208</v>
      </c>
      <c r="C547" s="70">
        <f>SUM(C548:C551)</f>
        <v>1196.59095</v>
      </c>
      <c r="D547" s="123">
        <v>16</v>
      </c>
      <c r="E547" s="142" t="s">
        <v>137</v>
      </c>
      <c r="F547" s="119" t="s">
        <v>134</v>
      </c>
    </row>
    <row r="548" spans="1:6" s="16" customFormat="1" ht="12.75" hidden="1">
      <c r="A548" s="11"/>
      <c r="B548" s="28"/>
      <c r="C548" s="72">
        <v>1118.57257</v>
      </c>
      <c r="D548" s="170"/>
      <c r="E548" s="152"/>
      <c r="F548" s="28"/>
    </row>
    <row r="549" ht="12.75" hidden="1">
      <c r="C549" s="72">
        <v>55.14947</v>
      </c>
    </row>
    <row r="550" ht="12.75" hidden="1">
      <c r="C550" s="72">
        <v>14.34259</v>
      </c>
    </row>
    <row r="551" ht="12.75" hidden="1">
      <c r="C551" s="72">
        <v>8.52632</v>
      </c>
    </row>
  </sheetData>
  <sheetProtection formatCells="0"/>
  <printOptions horizontalCentered="1"/>
  <pageMargins left="0.3937007874015748" right="0.1968503937007874" top="0.3937007874015748" bottom="0.3937007874015748" header="0" footer="0"/>
  <pageSetup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2">
      <selection activeCell="K49" sqref="K49"/>
    </sheetView>
  </sheetViews>
  <sheetFormatPr defaultColWidth="9.00390625" defaultRowHeight="12.75"/>
  <cols>
    <col min="1" max="1" width="10.625" style="0" bestFit="1" customWidth="1"/>
    <col min="3" max="3" width="11.75390625" style="0" customWidth="1"/>
    <col min="4" max="4" width="9.625" style="0" bestFit="1" customWidth="1"/>
    <col min="5" max="5" width="11.625" style="0" customWidth="1"/>
    <col min="6" max="6" width="9.625" style="0" bestFit="1" customWidth="1"/>
    <col min="8" max="8" width="10.625" style="0" customWidth="1"/>
    <col min="9" max="9" width="9.625" style="0" customWidth="1"/>
    <col min="11" max="11" width="9.625" style="0" bestFit="1" customWidth="1"/>
  </cols>
  <sheetData>
    <row r="1" spans="1:11" ht="12.75">
      <c r="A1" s="86">
        <v>169.43861</v>
      </c>
      <c r="B1" s="86">
        <v>26.0304</v>
      </c>
      <c r="C1" s="86">
        <v>879.66113</v>
      </c>
      <c r="D1" s="86">
        <v>319.41978</v>
      </c>
      <c r="E1" s="86">
        <v>412.25188</v>
      </c>
      <c r="F1" s="86">
        <v>59.92811</v>
      </c>
      <c r="G1" s="86">
        <v>7.4921</v>
      </c>
      <c r="H1" s="86">
        <v>22.02607</v>
      </c>
      <c r="I1" s="86">
        <v>101.13244</v>
      </c>
      <c r="J1" s="86">
        <v>29.929</v>
      </c>
      <c r="K1" s="86">
        <v>2</v>
      </c>
    </row>
    <row r="2" spans="1:11" ht="12.75">
      <c r="A2" s="86">
        <v>151.48889</v>
      </c>
      <c r="B2" s="86">
        <v>5.9688</v>
      </c>
      <c r="C2" s="86">
        <v>337.59993</v>
      </c>
      <c r="D2" s="86">
        <v>122.21193</v>
      </c>
      <c r="E2" s="86">
        <v>149.73812</v>
      </c>
      <c r="F2" s="86">
        <v>40.31915</v>
      </c>
      <c r="G2" s="86">
        <v>17.48158</v>
      </c>
      <c r="H2" s="86">
        <v>51.39416</v>
      </c>
      <c r="I2" s="86">
        <v>65.44748</v>
      </c>
      <c r="J2" s="86">
        <v>20.774</v>
      </c>
      <c r="K2" s="86">
        <v>2</v>
      </c>
    </row>
    <row r="3" spans="1:11" ht="12.75">
      <c r="A3" s="86">
        <f>A1+A2</f>
        <v>320.9275</v>
      </c>
      <c r="B3" s="86">
        <f aca="true" t="shared" si="0" ref="B3:H3">B1+B2</f>
        <v>31.999200000000002</v>
      </c>
      <c r="C3" s="86">
        <f t="shared" si="0"/>
        <v>1217.2610599999998</v>
      </c>
      <c r="D3" s="86">
        <f t="shared" si="0"/>
        <v>441.63171</v>
      </c>
      <c r="E3" s="86">
        <f t="shared" si="0"/>
        <v>561.99</v>
      </c>
      <c r="F3" s="86">
        <f t="shared" si="0"/>
        <v>100.24726</v>
      </c>
      <c r="G3" s="86">
        <f t="shared" si="0"/>
        <v>24.97368</v>
      </c>
      <c r="H3" s="86">
        <f t="shared" si="0"/>
        <v>73.42023</v>
      </c>
      <c r="I3" s="86">
        <f>I1+I2</f>
        <v>166.57992000000002</v>
      </c>
      <c r="J3" s="86">
        <f>J1+J2</f>
        <v>50.703</v>
      </c>
      <c r="K3">
        <v>1</v>
      </c>
    </row>
    <row r="4" spans="1:11" ht="12.75">
      <c r="A4" s="86"/>
      <c r="B4" s="86">
        <v>10.032</v>
      </c>
      <c r="C4" s="86"/>
      <c r="D4" s="86"/>
      <c r="E4" s="86"/>
      <c r="F4" s="86"/>
      <c r="K4">
        <v>1</v>
      </c>
    </row>
    <row r="5" spans="1:11" ht="12.75">
      <c r="A5" s="86"/>
      <c r="B5" s="86">
        <v>5.9688</v>
      </c>
      <c r="C5" s="86">
        <v>48</v>
      </c>
      <c r="D5" s="86"/>
      <c r="E5" s="86"/>
      <c r="F5" s="86"/>
      <c r="K5">
        <v>2</v>
      </c>
    </row>
    <row r="6" spans="1:11" ht="12.75">
      <c r="A6" s="86"/>
      <c r="B6" s="86">
        <f>B3+B4+B5</f>
        <v>48</v>
      </c>
      <c r="C6" s="86">
        <v>10.0308</v>
      </c>
      <c r="D6" s="86"/>
      <c r="E6" s="86"/>
      <c r="F6" s="86"/>
      <c r="K6">
        <v>1</v>
      </c>
    </row>
    <row r="7" spans="1:11" ht="12.75">
      <c r="A7" s="86"/>
      <c r="B7" s="86"/>
      <c r="C7" s="86">
        <v>6.3024</v>
      </c>
      <c r="D7" s="86"/>
      <c r="E7" s="86"/>
      <c r="F7" s="86"/>
      <c r="K7">
        <v>1</v>
      </c>
    </row>
    <row r="8" spans="1:11" ht="12.75">
      <c r="A8" s="86"/>
      <c r="B8" s="86"/>
      <c r="C8" s="86"/>
      <c r="D8" s="86"/>
      <c r="E8" s="86"/>
      <c r="F8" s="86"/>
      <c r="K8">
        <v>4</v>
      </c>
    </row>
    <row r="9" spans="1:11" ht="12.75">
      <c r="A9" s="86"/>
      <c r="B9" s="86"/>
      <c r="C9" s="86">
        <f>C5+C6+C7+C8</f>
        <v>64.3332</v>
      </c>
      <c r="D9" s="86"/>
      <c r="E9" s="86"/>
      <c r="F9" s="86"/>
      <c r="K9">
        <v>1</v>
      </c>
    </row>
    <row r="10" spans="1:11" ht="12.75">
      <c r="A10" s="86"/>
      <c r="B10" s="86"/>
      <c r="C10" s="86"/>
      <c r="D10" s="86"/>
      <c r="E10" s="86"/>
      <c r="F10" s="86"/>
      <c r="K10">
        <v>1</v>
      </c>
    </row>
    <row r="11" ht="12.75">
      <c r="K11">
        <v>1</v>
      </c>
    </row>
    <row r="12" spans="1:11" ht="12.75">
      <c r="A12" s="86">
        <v>4276.98135</v>
      </c>
      <c r="K12">
        <v>8</v>
      </c>
    </row>
    <row r="13" spans="1:11" ht="12.75">
      <c r="A13" s="86">
        <v>4926.61825</v>
      </c>
      <c r="K13">
        <v>4</v>
      </c>
    </row>
    <row r="14" spans="1:11" ht="12.75">
      <c r="A14" s="86">
        <f>A12+A13</f>
        <v>9203.599600000001</v>
      </c>
      <c r="K14">
        <v>1</v>
      </c>
    </row>
    <row r="15" ht="12.75">
      <c r="K15">
        <v>1</v>
      </c>
    </row>
    <row r="16" ht="12.75">
      <c r="K16">
        <v>2</v>
      </c>
    </row>
    <row r="17" ht="12.75">
      <c r="K17">
        <v>1</v>
      </c>
    </row>
    <row r="18" ht="12.75">
      <c r="K18">
        <v>1</v>
      </c>
    </row>
    <row r="19" ht="12.75">
      <c r="K19">
        <v>2</v>
      </c>
    </row>
    <row r="20" ht="12.75">
      <c r="K20">
        <v>1</v>
      </c>
    </row>
    <row r="21" ht="12.75">
      <c r="K21">
        <v>1</v>
      </c>
    </row>
    <row r="22" ht="12.75">
      <c r="K22">
        <v>1</v>
      </c>
    </row>
    <row r="23" ht="12.75">
      <c r="K23">
        <v>9</v>
      </c>
    </row>
    <row r="24" ht="12.75">
      <c r="K24">
        <v>1</v>
      </c>
    </row>
    <row r="25" ht="12.75">
      <c r="K25">
        <v>1</v>
      </c>
    </row>
    <row r="26" ht="12.75">
      <c r="K26">
        <v>27</v>
      </c>
    </row>
    <row r="27" ht="12.75">
      <c r="K27">
        <v>2</v>
      </c>
    </row>
    <row r="28" ht="12.75">
      <c r="K28">
        <v>1</v>
      </c>
    </row>
    <row r="29" ht="12.75">
      <c r="K29">
        <v>2</v>
      </c>
    </row>
    <row r="30" ht="12.75">
      <c r="K30">
        <v>1</v>
      </c>
    </row>
    <row r="31" ht="12.75">
      <c r="K31">
        <v>1</v>
      </c>
    </row>
    <row r="32" ht="12.75">
      <c r="K32">
        <v>1</v>
      </c>
    </row>
    <row r="33" ht="12.75">
      <c r="K33">
        <v>2</v>
      </c>
    </row>
    <row r="34" ht="12.75">
      <c r="K34">
        <v>2</v>
      </c>
    </row>
    <row r="35" ht="12.75">
      <c r="K35">
        <v>2</v>
      </c>
    </row>
    <row r="36" ht="12.75">
      <c r="K36">
        <v>1</v>
      </c>
    </row>
    <row r="37" ht="12.75">
      <c r="K37">
        <v>1</v>
      </c>
    </row>
    <row r="38" ht="12.75">
      <c r="K38">
        <v>5</v>
      </c>
    </row>
    <row r="39" ht="12.75">
      <c r="K39">
        <v>1</v>
      </c>
    </row>
    <row r="40" ht="12.75">
      <c r="K40">
        <v>1</v>
      </c>
    </row>
    <row r="41" ht="12.75">
      <c r="K41">
        <v>1</v>
      </c>
    </row>
    <row r="42" ht="12.75">
      <c r="K42">
        <v>1</v>
      </c>
    </row>
    <row r="43" ht="12.75">
      <c r="K43">
        <v>1</v>
      </c>
    </row>
    <row r="44" ht="12.75">
      <c r="K44">
        <v>2</v>
      </c>
    </row>
    <row r="45" ht="12.75">
      <c r="K45">
        <v>1</v>
      </c>
    </row>
    <row r="46" ht="12.75">
      <c r="K46">
        <v>1</v>
      </c>
    </row>
    <row r="47" ht="12.75">
      <c r="K47">
        <v>1</v>
      </c>
    </row>
    <row r="48" ht="12.75">
      <c r="K48">
        <v>6</v>
      </c>
    </row>
    <row r="49" ht="12.75">
      <c r="K49" s="86">
        <f>SUM(K1:K48)</f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Zaykov-219</cp:lastModifiedBy>
  <cp:lastPrinted>2019-09-20T08:06:58Z</cp:lastPrinted>
  <dcterms:created xsi:type="dcterms:W3CDTF">2004-09-09T11:19:15Z</dcterms:created>
  <dcterms:modified xsi:type="dcterms:W3CDTF">2019-09-20T10:26:37Z</dcterms:modified>
  <cp:category/>
  <cp:version/>
  <cp:contentType/>
  <cp:contentStatus/>
</cp:coreProperties>
</file>