
<file path=[Content_Types].xml><?xml version="1.0" encoding="utf-8"?>
<Types xmlns="http://schemas.openxmlformats.org/package/2006/content-types">
  <Override PartName="/xl/revisions/revisionLog1121.xml" ContentType="application/vnd.openxmlformats-officedocument.spreadsheetml.revisionLog+xml"/>
  <Override PartName="/xl/revisions/revisionLog12111.xml" ContentType="application/vnd.openxmlformats-officedocument.spreadsheetml.revisionLog+xml"/>
  <Override PartName="/xl/revisions/revisionLog118.xml" ContentType="application/vnd.openxmlformats-officedocument.spreadsheetml.revisionLog+xml"/>
  <Override PartName="/xl/styles.xml" ContentType="application/vnd.openxmlformats-officedocument.spreadsheetml.styles+xml"/>
  <Override PartName="/xl/revisions/revisionLog141111.xml" ContentType="application/vnd.openxmlformats-officedocument.spreadsheetml.revisionLog+xml"/>
  <Override PartName="/xl/revisions/revisionLog1110.xml" ContentType="application/vnd.openxmlformats-officedocument.spreadsheetml.revisionLog+xml"/>
  <Override PartName="/xl/revisions/revisionLog125.xml" ContentType="application/vnd.openxmlformats-officedocument.spreadsheetml.revisionLog+xml"/>
  <Override PartName="/xl/revisions/revisionLog11211.xml" ContentType="application/vnd.openxmlformats-officedocument.spreadsheetml.revisionLog+xml"/>
  <Override PartName="/xl/revisions/revisionLog114.xml" ContentType="application/vnd.openxmlformats-officedocument.spreadsheetml.revisionLog+xml"/>
  <Override PartName="/xl/revisions/revisionLog161.xml" ContentType="application/vnd.openxmlformats-officedocument.spreadsheetml.revisionLog+xml"/>
  <Override PartName="/xl/revisions/revisionLog15121.xml" ContentType="application/vnd.openxmlformats-officedocument.spreadsheetml.revisionLog+xml"/>
  <Override PartName="/xl/revisions/revisionLog1911.xml" ContentType="application/vnd.openxmlformats-officedocument.spreadsheetml.revisionLog+xml"/>
  <Default Extension="xml" ContentType="application/xml"/>
  <Override PartName="/xl/revisions/revisionLog16.xml" ContentType="application/vnd.openxmlformats-officedocument.spreadsheetml.revisionLog+xml"/>
  <Override PartName="/xl/revisions/revisionLog27.xml" ContentType="application/vnd.openxmlformats-officedocument.spreadsheetml.revisionLog+xml"/>
  <Override PartName="/xl/revisions/revisionLog112111.xml" ContentType="application/vnd.openxmlformats-officedocument.spreadsheetml.revisionLog+xml"/>
  <Override PartName="/xl/revisions/revisionLog121.xml" ContentType="application/vnd.openxmlformats-officedocument.spreadsheetml.revisionLog+xml"/>
  <Override PartName="/xl/revisions/revisionLog132.xml" ContentType="application/vnd.openxmlformats-officedocument.spreadsheetml.revisionLog+xml"/>
  <Override PartName="/xl/revisions/revisionLog151211.xml" ContentType="application/vnd.openxmlformats-officedocument.spreadsheetml.revisionLog+xml"/>
  <Override PartName="/xl/revisions/revisionLog16111.xml" ContentType="application/vnd.openxmlformats-officedocument.spreadsheetml.revisionLog+xml"/>
  <Override PartName="/xl/revisions/revisionLog110.xml" ContentType="application/vnd.openxmlformats-officedocument.spreadsheetml.revisionLog+xml"/>
  <Override PartName="/xl/revisions/revisionLog1211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23.xml" ContentType="application/vnd.openxmlformats-officedocument.spreadsheetml.revisionLog+xml"/>
  <Override PartName="/xl/revisions/revisionLog12.xml" ContentType="application/vnd.openxmlformats-officedocument.spreadsheetml.revisionLog+xml"/>
  <Override PartName="/xl/sharedStrings.xml" ContentType="application/vnd.openxmlformats-officedocument.spreadsheetml.sharedStrings+xml"/>
  <Override PartName="/xl/revisions/revisionLog5.xml" ContentType="application/vnd.openxmlformats-officedocument.spreadsheetml.revisionLog+xml"/>
  <Override PartName="/xl/revisions/revisionLog1411111.xml" ContentType="application/vnd.openxmlformats-officedocument.spreadsheetml.revisionLog+xml"/>
  <Override PartName="/xl/revisions/revisionLog1312.xml" ContentType="application/vnd.openxmlformats-officedocument.spreadsheetml.revisionLog+xml"/>
  <Override PartName="/xl/revisions/revisionLog111211.xml" ContentType="application/vnd.openxmlformats-officedocument.spreadsheetml.revisionLog+xml"/>
  <Override PartName="/xl/revisions/revisionLog11122.xml" ContentType="application/vnd.openxmlformats-officedocument.spreadsheetml.revisionLog+xml"/>
  <Override PartName="/xl/revisions/revisionLog11621.xml" ContentType="application/vnd.openxmlformats-officedocument.spreadsheetml.revisionLog+xml"/>
  <Override PartName="/xl/revisions/revisionLog1191.xml" ContentType="application/vnd.openxmlformats-officedocument.spreadsheetml.revisionLog+xml"/>
  <Override PartName="/xl/revisions/revisionLog171111.xml" ContentType="application/vnd.openxmlformats-officedocument.spreadsheetml.revisionLog+xml"/>
  <Override PartName="/xl/revisions/revisionLog1151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1811.xml" ContentType="application/vnd.openxmlformats-officedocument.spreadsheetml.revisionLog+xml"/>
  <Override PartName="/xl/revisions/revisionLog1162.xml" ContentType="application/vnd.openxmlformats-officedocument.spreadsheetml.revisionLog+xml"/>
  <Override PartName="/xl/revisions/revisionLog11111.xml" ContentType="application/vnd.openxmlformats-officedocument.spreadsheetml.revisionLog+xml"/>
  <Override PartName="/xl/revisions/revisionLog1142.xml" ContentType="application/vnd.openxmlformats-officedocument.spreadsheetml.revisionLog+xml"/>
  <Override PartName="/xl/revisions/revisionLog182111.xml" ContentType="application/vnd.openxmlformats-officedocument.spreadsheetml.revisionLog+xml"/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revisions/revisionLog151111.xml" ContentType="application/vnd.openxmlformats-officedocument.spreadsheetml.revisionLog+xml"/>
  <Override PartName="/xl/revisions/revisionLog19211.xml" ContentType="application/vnd.openxmlformats-officedocument.spreadsheetml.revisionLog+xml"/>
  <Override PartName="/xl/revisions/revisionLog119.xml" ContentType="application/vnd.openxmlformats-officedocument.spreadsheetml.revisionLog+xml"/>
  <Override PartName="/xl/revisions/revisionLog13111.xml" ContentType="application/vnd.openxmlformats-officedocument.spreadsheetml.revisionLog+xml"/>
  <Override PartName="/xl/revisions/revisionLog1131.xml" ContentType="application/vnd.openxmlformats-officedocument.spreadsheetml.revisionLog+xml"/>
  <Override PartName="/xl/revisions/revisionLog1122.xml" ContentType="application/vnd.openxmlformats-officedocument.spreadsheetml.revisionLog+xml"/>
  <Override PartName="/xl/revisions/revisionLog1111.xml" ContentType="application/vnd.openxmlformats-officedocument.spreadsheetml.revisionLog+xml"/>
  <Override PartName="/xl/revisions/revisionLog182.xml" ContentType="application/vnd.openxmlformats-officedocument.spreadsheetml.revisionLog+xml"/>
  <Override PartName="/xl/revisions/revisionLog191.xml" ContentType="application/vnd.openxmlformats-officedocument.spreadsheetml.revisionLog+xml"/>
  <Override PartName="/xl/revisions/revisionLog117.xml" ContentType="application/vnd.openxmlformats-officedocument.spreadsheetml.revisionLog+xml"/>
  <Override PartName="/xl/revisions/revisionLog1811111.xml" ContentType="application/vnd.openxmlformats-officedocument.spreadsheetml.revisionLog+xml"/>
  <Override PartName="/xl/revisions/revisionLog131111.xml" ContentType="application/vnd.openxmlformats-officedocument.spreadsheetml.revisionLog+xml"/>
  <Override PartName="/xl/revisions/revisionLog19.xml" ContentType="application/vnd.openxmlformats-officedocument.spreadsheetml.revisionLog+xml"/>
  <Override PartName="/xl/revisions/revisionLog1921.xml" ContentType="application/vnd.openxmlformats-officedocument.spreadsheetml.revisionLog+xml"/>
  <Override PartName="/xl/revisions/revisionLog18111111.xml" ContentType="application/vnd.openxmlformats-officedocument.spreadsheetml.revisionLog+xml"/>
  <Override PartName="/xl/revisions/revisionLog28.xml" ContentType="application/vnd.openxmlformats-officedocument.spreadsheetml.revisionLog+xml"/>
  <Override PartName="/xl/revisions/revisionLog151.xml" ContentType="application/vnd.openxmlformats-officedocument.spreadsheetml.revisionLog+xml"/>
  <Override PartName="/xl/revisions/revisionLog115.xml" ContentType="application/vnd.openxmlformats-officedocument.spreadsheetml.revisionLog+xml"/>
  <Override PartName="/xl/revisions/revisionLog1411.xml" ContentType="application/vnd.openxmlformats-officedocument.spreadsheetml.revisionLog+xml"/>
  <Override PartName="/xl/revisions/revisionLog171.xml" ContentType="application/vnd.openxmlformats-officedocument.spreadsheetml.revisionLog+xml"/>
  <Override PartName="/xl/revisions/revisionLog15111.xml" ContentType="application/vnd.openxmlformats-officedocument.spreadsheetml.revisionLog+xml"/>
  <Override PartName="/xl/revisions/revisionLog11212.xml" ContentType="application/vnd.openxmlformats-officedocument.spreadsheetml.revisionLog+xml"/>
  <Override PartName="/xl/revisions/revisionLog124.xml" ContentType="application/vnd.openxmlformats-officedocument.spreadsheetml.revisionLog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revisions/revisionLog17.xml" ContentType="application/vnd.openxmlformats-officedocument.spreadsheetml.revisionLog+xml"/>
  <Override PartName="/xl/revisions/revisionLog1711.xml" ContentType="application/vnd.openxmlformats-officedocument.spreadsheetml.revisionLog+xml"/>
  <Override PartName="/xl/revisions/revisionLog26.xml" ContentType="application/vnd.openxmlformats-officedocument.spreadsheetml.revisionLog+xml"/>
  <Override PartName="/xl/revisions/revisionLog131.xml" ContentType="application/vnd.openxmlformats-officedocument.spreadsheetml.revisionLog+xml"/>
  <Override PartName="/xl/revisions/revisionLog11521.xml" ContentType="application/vnd.openxmlformats-officedocument.spreadsheetml.revisionLog+xml"/>
  <Override PartName="/xl/revisions/revisionLog122.xml" ContentType="application/vnd.openxmlformats-officedocument.spreadsheetml.revisionLog+xml"/>
  <Override PartName="/xl/revisions/revisionLog1212.xml" ContentType="application/vnd.openxmlformats-officedocument.spreadsheetml.revisionLog+xml"/>
  <Override PartName="/xl/revisions/revisionLog113.xml" ContentType="application/vnd.openxmlformats-officedocument.spreadsheetml.revisionLog+xml"/>
  <Override PartName="/xl/revisions/revisionHeaders.xml" ContentType="application/vnd.openxmlformats-officedocument.spreadsheetml.revisionHeaders+xml"/>
  <Override PartName="/xl/revisions/revisionLog111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17111.xml" ContentType="application/vnd.openxmlformats-officedocument.spreadsheetml.revisionLog+xml"/>
  <Override PartName="/xl/revisions/revisionLog11011.xml" ContentType="application/vnd.openxmlformats-officedocument.spreadsheetml.revisionLog+xml"/>
  <Override PartName="/xl/revisions/revisionLog120.xml" ContentType="application/vnd.openxmlformats-officedocument.spreadsheetml.revisionLog+xml"/>
  <Override PartName="/xl/revisions/revisionLog24.xml" ContentType="application/vnd.openxmlformats-officedocument.spreadsheetml.revisionLog+xml"/>
  <Override PartName="/xl/revisions/revisionLog15.xml" ContentType="application/vnd.openxmlformats-officedocument.spreadsheetml.revisionLog+xml"/>
  <Override PartName="/xl/calcChain.xml" ContentType="application/vnd.openxmlformats-officedocument.spreadsheetml.calcChain+xml"/>
  <Override PartName="/xl/revisions/revisionLog13.xml" ContentType="application/vnd.openxmlformats-officedocument.spreadsheetml.revisionLog+xml"/>
  <Override PartName="/xl/revisions/revisionLog22.xml" ContentType="application/vnd.openxmlformats-officedocument.spreadsheetml.revisionLog+xml"/>
  <Override PartName="/xl/revisions/revisionLog19111.xml" ContentType="application/vnd.openxmlformats-officedocument.spreadsheetml.revisionLog+xml"/>
  <Override PartName="/xl/revisions/revisionLog11311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1512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20.xml" ContentType="application/vnd.openxmlformats-officedocument.spreadsheetml.revisionLog+xml"/>
  <Override PartName="/xl/revisions/revisionLog181111.xml" ContentType="application/vnd.openxmlformats-officedocument.spreadsheetml.revisionLog+xml"/>
  <Override PartName="/xl/revisions/revisionLog1821.xml" ContentType="application/vnd.openxmlformats-officedocument.spreadsheetml.revisionLog+xml"/>
  <Override PartName="/xl/revisions/revisionLog1181.xml" ContentType="application/vnd.openxmlformats-officedocument.spreadsheetml.revisionLog+xml"/>
  <Override PartName="/xl/revisions/revisionLog4.xml" ContentType="application/vnd.openxmlformats-officedocument.spreadsheetml.revisionLog+xml"/>
  <Override PartName="/docProps/core.xml" ContentType="application/vnd.openxmlformats-package.core-properties+xml"/>
  <Override PartName="/xl/revisions/revisionLog1311.xml" ContentType="application/vnd.openxmlformats-officedocument.spreadsheetml.revisionLog+xml"/>
  <Override PartName="/xl/revisions/revisionLog1611111.xml" ContentType="application/vnd.openxmlformats-officedocument.spreadsheetml.revisionLog+xml"/>
  <Override PartName="/xl/revisions/revisionLog11121.xml" ContentType="application/vnd.openxmlformats-officedocument.spreadsheetml.revisionLog+xml"/>
  <Override PartName="/xl/revisions/revisionLog1161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1611.xml" ContentType="application/vnd.openxmlformats-officedocument.spreadsheetml.revisionLog+xml"/>
  <Override PartName="/xl/revisions/revisionLog1152.xml" ContentType="application/vnd.openxmlformats-officedocument.spreadsheetml.revisionLog+xml"/>
  <Override PartName="/xl/revisions/revisionLog1112.xml" ContentType="application/vnd.openxmlformats-officedocument.spreadsheetml.revisionLog+xml"/>
  <Override PartName="/xl/revisions/revisionLog1141.xml" ContentType="application/vnd.openxmlformats-officedocument.spreadsheetml.revisionLog+xml"/>
  <Override PartName="/xl/revisions/revisionLog13121.xml" ContentType="application/vnd.openxmlformats-officedocument.spreadsheetml.revisionLog+xml"/>
  <Override PartName="/xl/revisions/revisionLog161111.xml" ContentType="application/vnd.openxmlformats-officedocument.spreadsheetml.revisionLog+xml"/>
  <Override PartName="/xl/revisions/revisionLog18211.xml" ContentType="application/vnd.openxmlformats-officedocument.spreadsheetml.revisionLog+xml"/>
  <Override PartName="/xl/revisions/revisionLog1611.xml" ContentType="application/vnd.openxmlformats-officedocument.spreadsheetml.revisionLog+xml"/>
  <Override PartName="/xl/theme/theme1.xml" ContentType="application/vnd.openxmlformats-officedocument.theme+xml"/>
  <Override PartName="/xl/revisions/userNames.xml" ContentType="application/vnd.openxmlformats-officedocument.spreadsheetml.userNames+xml"/>
  <Override PartName="/xl/revisions/revisionLog14111.xml" ContentType="application/vnd.openxmlformats-officedocument.spreadsheetml.revisionLog+xml"/>
  <Override PartName="/xl/revisions/revisionLog116.xml" ContentType="application/vnd.openxmlformats-officedocument.spreadsheetml.revisionLog+xml"/>
  <Override PartName="/xl/revisions/revisionLog192.xml" ContentType="application/vnd.openxmlformats-officedocument.spreadsheetml.revisionLog+xml"/>
  <Override PartName="/xl/revisions/revisionLog1101.xml" ContentType="application/vnd.openxmlformats-officedocument.spreadsheetml.revisionLog+xml"/>
  <Default Extension="rels" ContentType="application/vnd.openxmlformats-package.relationships+xml"/>
  <Override PartName="/xl/revisions/revisionLog110111.xml" ContentType="application/vnd.openxmlformats-officedocument.spreadsheetml.revisionLog+xml"/>
  <Override PartName="/xl/revisions/revisionLog18.xml" ContentType="application/vnd.openxmlformats-officedocument.spreadsheetml.revisionLog+xml"/>
  <Override PartName="/xl/revisions/revisionLog181.xml" ContentType="application/vnd.openxmlformats-officedocument.spreadsheetml.revisionLog+xml"/>
  <Override PartName="/xl/revisions/revisionLog29.xml" ContentType="application/vnd.openxmlformats-officedocument.spreadsheetml.revisionLog+xml"/>
  <Override PartName="/xl/revisions/revisionLog121111.xml" ContentType="application/vnd.openxmlformats-officedocument.spreadsheetml.revisionLog+xml"/>
  <Override PartName="/xl/revisions/revisionLog152.xml" ContentType="application/vnd.openxmlformats-officedocument.spreadsheetml.revisionLog+xml"/>
  <Override PartName="/xl/revisions/revisionLog123.xml" ContentType="application/vnd.openxmlformats-officedocument.spreadsheetml.revisionLog+xml"/>
  <Override PartName="/xl/revisions/revisionLog141.xml" ContentType="application/vnd.openxmlformats-officedocument.spreadsheetml.revisionLog+xml"/>
  <Override PartName="/xl/revisions/revisionLog25.xml" ContentType="application/vnd.openxmlformats-officedocument.spreadsheetml.revisionLog+xml"/>
  <Override PartName="/xl/revisions/revisionLog112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18111.xml" ContentType="application/vnd.openxmlformats-officedocument.spreadsheetml.revisionLog+xml"/>
  <Override PartName="/xl/worksheets/sheet1.xml" ContentType="application/vnd.openxmlformats-officedocument.spreadsheetml.worksheet+xml"/>
  <Override PartName="/xl/revisions/revisionLog1511.xml" ContentType="application/vnd.openxmlformats-officedocument.spreadsheetml.revisionLog+xml"/>
  <Override PartName="/xl/revisions/revisionLog21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10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-120" yWindow="-120" windowWidth="29040" windowHeight="15840"/>
  </bookViews>
  <sheets>
    <sheet name="общее" sheetId="1" r:id="rId1"/>
  </sheets>
  <definedNames>
    <definedName name="_xlnm._FilterDatabase" localSheetId="0" hidden="1">общее!$A$6:$P$546</definedName>
    <definedName name="Z_027FE178_1172_4222_AF5C_23D964AF488A_.wvu.FilterData" localSheetId="0" hidden="1">общее!$A$4:$J$6</definedName>
    <definedName name="Z_06B1F1AE_9936_453D_B440_89FD7733A859_.wvu.FilterData" localSheetId="0" hidden="1">общее!$A$6:$J$444</definedName>
    <definedName name="Z_06B33669_D909_4CD8_806F_33C009B9DF0A_.wvu.FilterData" localSheetId="0" hidden="1">общее!$A$6:$J$314</definedName>
    <definedName name="Z_09F33DD9_E062_4B93_90BA_A6E8876D9E62_.wvu.FilterData" localSheetId="0" hidden="1">общее!$A$4:$J$6</definedName>
    <definedName name="Z_0B19D168_858D_4BCF_80E5_C18DD77CBE9F_.wvu.FilterData" localSheetId="0" hidden="1">общее!$A$4:$J$6</definedName>
    <definedName name="Z_0C71E80D_0254_4693_A8EC_34A4BD1A6F73_.wvu.FilterData" localSheetId="0" hidden="1">общее!$A$4:$J$6</definedName>
    <definedName name="Z_0EDC1FFF_2611_4DAC_98A8_22EC25025967_.wvu.FilterData" localSheetId="0" hidden="1">общее!$A$6:$J$444</definedName>
    <definedName name="Z_16D4F077_2EAE_4B98_A742_A1CD9A7B633C_.wvu.FilterData" localSheetId="0" hidden="1">общее!$A$6:$J$444</definedName>
    <definedName name="Z_1748D69A_4DB3_487A_8AD7_C0B3B71D3FB6_.wvu.FilterData" localSheetId="0" hidden="1">общее!$A$4:$J$6</definedName>
    <definedName name="Z_1BDFBE17_25BB_4BB9_B67F_4757B39B2D64_.wvu.FilterData" localSheetId="0" hidden="1">общее!$A$6:$J$444</definedName>
    <definedName name="Z_1BDFBE17_25BB_4BB9_B67F_4757B39B2D64_.wvu.Rows" localSheetId="0" hidden="1">общее!$86:$86</definedName>
    <definedName name="Z_1E3BB7AF_B756_4A0C_A2BE_D723B28D252A_.wvu.FilterData" localSheetId="0" hidden="1">общее!$A$6:$J$444</definedName>
    <definedName name="Z_2021983A_3D6E_4804_9038_C33FE9EA644F_.wvu.FilterData" localSheetId="0" hidden="1">общее!$A$6:$J$444</definedName>
    <definedName name="Z_2140268D_DEA7_466F_AE25_EAEFFE2D0081_.wvu.FilterData" localSheetId="0" hidden="1">общее!$A$4:$J$6</definedName>
    <definedName name="Z_21651801_29AF_44DA_B88B_12DD75943577_.wvu.FilterData" localSheetId="0" hidden="1">общее!$A$6:$J$444</definedName>
    <definedName name="Z_221AFC77_C97B_4D44_8163_7AA758A08BF9_.wvu.FilterData" localSheetId="0" hidden="1">общее!$A$6:$J$314</definedName>
    <definedName name="Z_221AFC77_C97B_4D44_8163_7AA758A08BF9_.wvu.PrintArea" localSheetId="0" hidden="1">общее!$A$1:$J$305</definedName>
    <definedName name="Z_221AFC77_C97B_4D44_8163_7AA758A08BF9_.wvu.PrintTitles" localSheetId="0" hidden="1">общее!$6:$6</definedName>
    <definedName name="Z_2A0A5548_2EEF_4469_A03C_FA481083CE33_.wvu.FilterData" localSheetId="0" hidden="1">общее!$A$6:$J$444</definedName>
    <definedName name="Z_2A4C0749_63B0_4D48_8771_593E99B870CF_.wvu.FilterData" localSheetId="0" hidden="1">общее!$A$6:$J$444</definedName>
    <definedName name="Z_2C18B72E_FABC_405E_9989_871873679CB9_.wvu.FilterData" localSheetId="0" hidden="1">общее!$A$6:$J$444</definedName>
    <definedName name="Z_2DB33E37_AA0F_4B4B_B7C9_A11BA792B878_.wvu.FilterData" localSheetId="0" hidden="1">общее!$A$4:$J$6</definedName>
    <definedName name="Z_3054E370_5DE4_4F07_9AEC_8E1396CAD8D6_.wvu.FilterData" localSheetId="0" hidden="1">общее!$A$6:$J$444</definedName>
    <definedName name="Z_30EAEA67_9656_4874_9B82_0AE83C45AB26_.wvu.FilterData" localSheetId="0" hidden="1">общее!$A$6:$J$444</definedName>
    <definedName name="Z_315252D1_A60E_4446_B1ED_7AE241C4BB71_.wvu.FilterData" localSheetId="0" hidden="1">общее!$A$6:$J$444</definedName>
    <definedName name="Z_322077ED_714E_4730_9121_953073B8C43F_.wvu.FilterData" localSheetId="0" hidden="1">общее!$A$6:$J$314</definedName>
    <definedName name="Z_33313D92_ACCC_472C_8066_C92558BED64F_.wvu.FilterData" localSheetId="0" hidden="1">общее!$A$6:$J$444</definedName>
    <definedName name="Z_33FCD28F_F474_4478_8228_BBE6129DFD33_.wvu.FilterData" localSheetId="0" hidden="1">общее!$A$6:$J$444</definedName>
    <definedName name="Z_3824CD03_2F75_4531_8348_997F8B6518CE_.wvu.FilterData" localSheetId="0" hidden="1">общее!$A$6:$J$314</definedName>
    <definedName name="Z_3B5575E9_696E_4E1F_8BBE_8483CF318052_.wvu.FilterData" localSheetId="0" hidden="1">общее!$A$4:$J$6</definedName>
    <definedName name="Z_3B5575E9_696E_4E1F_8BBE_8483CF318052_.wvu.PrintArea" localSheetId="0" hidden="1">общее!$A$1:$J$305</definedName>
    <definedName name="Z_3B5575E9_696E_4E1F_8BBE_8483CF318052_.wvu.PrintTitles" localSheetId="0" hidden="1">общее!$6:$6</definedName>
    <definedName name="Z_3F669C1C_24D3_4C3D_9A16_6C0219D100D3_.wvu.FilterData" localSheetId="0" hidden="1">общее!$A$4:$J$6</definedName>
    <definedName name="Z_40F66B3F_B1A0_4660_B7EC_2C8F1BD66B34_.wvu.FilterData" localSheetId="0" hidden="1">общее!$A$6:$J$444</definedName>
    <definedName name="Z_429899D9_5B00_46A4_8670_9042E5D6B3B9_.wvu.FilterData" localSheetId="0" hidden="1">общее!$A$6:$J$444</definedName>
    <definedName name="Z_429AA136_6142_4A99_977B_8067300179C4_.wvu.FilterData" localSheetId="0" hidden="1">общее!$A$6:$J$444</definedName>
    <definedName name="Z_452C56A1_7A56_4ADE_A5CF_E260228787E3_.wvu.FilterData" localSheetId="0" hidden="1">общее!$A$4:$J$6</definedName>
    <definedName name="Z_452C56A1_7A56_4ADE_A5CF_E260228787E3_.wvu.PrintArea" localSheetId="0" hidden="1">общее!$A$1:$J$305</definedName>
    <definedName name="Z_452C56A1_7A56_4ADE_A5CF_E260228787E3_.wvu.PrintTitles" localSheetId="0" hidden="1">общее!$6:$6</definedName>
    <definedName name="Z_495617EB_A9DC_44E1_A455_3D0079645590_.wvu.FilterData" localSheetId="0" hidden="1">общее!$A$6:$J$444</definedName>
    <definedName name="Z_4C9A721B_C5BE_4E52_A18E_0730E1D3B8FE_.wvu.FilterData" localSheetId="0" hidden="1">общее!$A$6:$J$444</definedName>
    <definedName name="Z_4CD9C922_19B5_419E_BD84_E209894B16C0_.wvu.FilterData" localSheetId="0" hidden="1">общее!$A$6:$J$444</definedName>
    <definedName name="Z_527D5B17_7578_4A0E_8233_A8DD6DE458C2_.wvu.FilterData" localSheetId="0" hidden="1">общее!$A$6:$J$444</definedName>
    <definedName name="Z_5512C256_B576_4E26_8E01_289925B9D9C4_.wvu.FilterData" localSheetId="0" hidden="1">общее!$A$4:$J$6</definedName>
    <definedName name="Z_57216EB5_F285_4D3D_8804_F4C1447258E5_.wvu.FilterData" localSheetId="0" hidden="1">общее!$A$6:$J$444</definedName>
    <definedName name="Z_5D9BE3B7_C618_47DB_8F0E_D1DDB1705E6B_.wvu.FilterData" localSheetId="0" hidden="1">общее!$A$4:$J$6</definedName>
    <definedName name="Z_5EEB5DC5_097B_47D6_81BA_F19E1000B57E_.wvu.FilterData" localSheetId="0" hidden="1">общее!$A$6:$J$444</definedName>
    <definedName name="Z_5EEB5DC5_097B_47D6_81BA_F19E1000B57E_.wvu.PrintArea" localSheetId="0" hidden="1">общее!$A$1:$J$305</definedName>
    <definedName name="Z_5EEB5DC5_097B_47D6_81BA_F19E1000B57E_.wvu.PrintTitles" localSheetId="0" hidden="1">общее!$6:$6</definedName>
    <definedName name="Z_60012CAC_965D_4CFC_93A4_5CCD711B12F0_.wvu.FilterData" localSheetId="0" hidden="1">общее!$A$4:$J$6</definedName>
    <definedName name="Z_6149D971_6896_4099_83EB_61159C951281_.wvu.FilterData" localSheetId="0" hidden="1">общее!$A$6:$J$444</definedName>
    <definedName name="Z_65CADE76_9E13_43BF_B11F_E308EC288263_.wvu.FilterData" localSheetId="0" hidden="1">общее!$A$6:$J$444</definedName>
    <definedName name="Z_675C859F_867B_4E3E_8283_3B2C94BFA5E5_.wvu.FilterData" localSheetId="0" hidden="1">общее!$A$6:$J$314</definedName>
    <definedName name="Z_68CBFC64_03A4_4F74_B34E_EE1DB915A668_.wvu.FilterData" localSheetId="0" hidden="1">общее!$A$6:$J$444</definedName>
    <definedName name="Z_6DB878EC_F0AA_4EE0_8DBD_0D2F2413D073_.wvu.FilterData" localSheetId="0" hidden="1">общее!$A$6:$J$444</definedName>
    <definedName name="Z_713A662A_DFDD_43FB_A56E_1E210432D89D_.wvu.FilterData" localSheetId="0" hidden="1">общее!$A$6:$J$314</definedName>
    <definedName name="Z_72615B4A_0666_48DC_B3A0_332799C5347B_.wvu.FilterData" localSheetId="0" hidden="1">общее!$A$4:$J$6</definedName>
    <definedName name="Z_72EDDA2C_BFF2_4D48_A13B_2B9C46213374_.wvu.FilterData" localSheetId="0" hidden="1">общее!$A$6:$J$444</definedName>
    <definedName name="Z_743F23AC_8B5C_40B6_9ADD_B2B54B0B36A7_.wvu.FilterData" localSheetId="0" hidden="1">общее!$A$6:$J$444</definedName>
    <definedName name="Z_746B9BA0_2CAB_416E_B194_EC52DB1EC742_.wvu.FilterData" localSheetId="0" hidden="1">общее!$A$6:$J$444</definedName>
    <definedName name="Z_78D70EA8_5249_4DAA_AE4A_2D8FFFD697D9_.wvu.FilterData" localSheetId="0" hidden="1">общее!$A$6:$J$444</definedName>
    <definedName name="Z_795D5ECF_BF90_4F3E_A74E_B1A55C8421F2_.wvu.FilterData" localSheetId="0" hidden="1">общее!$A$6:$J$444</definedName>
    <definedName name="Z_7A936B14_3168_4319_80EC_9AB0E1E51913_.wvu.FilterData" localSheetId="0" hidden="1">общее!$A$6:$J$444</definedName>
    <definedName name="Z_7C69758B_CDC9_4874_B714_8DA98D7197DD_.wvu.FilterData" localSheetId="0" hidden="1">общее!$A$6:$J$444</definedName>
    <definedName name="Z_7EDDA008_F905_436E_A980_951BDACDA577_.wvu.FilterData" localSheetId="0" hidden="1">общее!$A$4:$J$6</definedName>
    <definedName name="Z_7F2FA179_7E75_4D04_9C08_383F9EAE36E4_.wvu.FilterData" localSheetId="0" hidden="1">общее!$A$6:$J$444</definedName>
    <definedName name="Z_7F311C52_3815_4334_BC86_EFE1D9CF838D_.wvu.FilterData" localSheetId="0" hidden="1">общее!$A$6:$J$314</definedName>
    <definedName name="Z_82778C3B_E039_40FB_9D6E_6C955809D3AF_.wvu.FilterData" localSheetId="0" hidden="1">общее!$A$6:$J$444</definedName>
    <definedName name="Z_84AB9039_6109_4932_AA14_522BD4A30F0B_.wvu.FilterData" localSheetId="0" hidden="1">общее!$A$4:$J$6</definedName>
    <definedName name="Z_85BFB728_94F1_4323_ACC8_9456F845AE11_.wvu.FilterData" localSheetId="0" hidden="1">общее!$A$6:$J$444</definedName>
    <definedName name="Z_868786DC_4C96_45F5_A272_3E03D4B934A0_.wvu.FilterData" localSheetId="0" hidden="1">общее!$A$6:$J$444</definedName>
    <definedName name="Z_8712F0EA_8AFD_45F0_99A0_31E181367C18_.wvu.FilterData" localSheetId="0" hidden="1">общее!$A$4:$J$6</definedName>
    <definedName name="Z_87307EED_7277_4B82_83B9_FD6EFB33210A_.wvu.FilterData" localSheetId="0" hidden="1">общее!$A$6:$J$444</definedName>
    <definedName name="Z_8BA1F70D_2590_40B0_8F4D_CC37D4F962D2_.wvu.FilterData" localSheetId="0" hidden="1">общее!$A$6:$J$444</definedName>
    <definedName name="Z_8DA01475_C6A0_4A19_B7EB_B1C704431492_.wvu.FilterData" localSheetId="0" hidden="1">общее!$A$6:$J$444</definedName>
    <definedName name="Z_8FB1E024_9866_4CAD_B900_0CCFEA27B234_.wvu.FilterData" localSheetId="0" hidden="1">общее!$A$6:$J$314</definedName>
    <definedName name="Z_8FB1E024_9866_4CAD_B900_0CCFEA27B234_.wvu.PrintArea" localSheetId="0" hidden="1">общее!$A$1:$J$305</definedName>
    <definedName name="Z_8FB1E024_9866_4CAD_B900_0CCFEA27B234_.wvu.PrintTitles" localSheetId="0" hidden="1">общее!$6:$6</definedName>
    <definedName name="Z_90104242_D578_485A_91E2_ACB42B11755F_.wvu.FilterData" localSheetId="0" hidden="1">общее!$A$6:$J$444</definedName>
    <definedName name="Z_90518B97_7307_4173_A97E_975285B914B1_.wvu.FilterData" localSheetId="0" hidden="1">общее!$A$6:$J$314</definedName>
    <definedName name="Z_93443DB4_16CC_4115_8132_074F13427393_.wvu.FilterData" localSheetId="0" hidden="1">общее!$A$6:$J$314</definedName>
    <definedName name="Z_93A13551_3E8E_4065_89A7_310AA9E7AE54_.wvu.FilterData" localSheetId="0" hidden="1">общее!$A$6:$J$444</definedName>
    <definedName name="Z_94F9C593_9DE2_4EC4_AFA3_39D38CF2BB33_.wvu.FilterData" localSheetId="0" hidden="1">общее!$A$6:$J$314</definedName>
    <definedName name="Z_95A7493F_2B11_406A_BB91_458FD9DC3BAE_.wvu.FilterData" localSheetId="0" hidden="1">общее!$A$6:$J$314</definedName>
    <definedName name="Z_95A7493F_2B11_406A_BB91_458FD9DC3BAE_.wvu.PrintArea" localSheetId="0" hidden="1">общее!$A$1:$J$305</definedName>
    <definedName name="Z_95A7493F_2B11_406A_BB91_458FD9DC3BAE_.wvu.PrintTitles" localSheetId="0" hidden="1">общее!$6:$6</definedName>
    <definedName name="Z_966D3932_E429_4C59_AC55_697D9EEA620A_.wvu.FilterData" localSheetId="0" hidden="1">общее!$A$6:$P$546</definedName>
    <definedName name="Z_966D3932_E429_4C59_AC55_697D9EEA620A_.wvu.PrintArea" localSheetId="0" hidden="1">общее!$A$1:$J$313</definedName>
    <definedName name="Z_966D3932_E429_4C59_AC55_697D9EEA620A_.wvu.PrintTitles" localSheetId="0" hidden="1">общее!$6:$6</definedName>
    <definedName name="Z_998E5F34_5F22_456C_AF6B_44B849DA5E75_.wvu.FilterData" localSheetId="0" hidden="1">общее!$A$6:$J$314</definedName>
    <definedName name="Z_9BFA17BE_4413_48EA_8DFA_9D7972E1D966_.wvu.FilterData" localSheetId="0" hidden="1">общее!$A$6:$J$314</definedName>
    <definedName name="Z_9BFA17BE_4413_48EA_8DFA_9D7972E1D966_.wvu.Rows" localSheetId="0" hidden="1">общее!$201:$203</definedName>
    <definedName name="Z_9DB42EA6_6F33_4055_AFFC_2CB330A83BF6_.wvu.FilterData" localSheetId="0" hidden="1">общее!$A$6:$J$314</definedName>
    <definedName name="Z_9EB09BA5_1A06_464B_9D4E_3EF1374F6659_.wvu.FilterData" localSheetId="0" hidden="1">общее!$A$6:$J$314</definedName>
    <definedName name="Z_A274E916_0616_4798_8975_3911D43C14F5_.wvu.FilterData" localSheetId="0" hidden="1">общее!$A$6:$J$444</definedName>
    <definedName name="Z_A75085A3_4AC1_49B5_8DC1_19942A878723_.wvu.FilterData" localSheetId="0" hidden="1">общее!$A$6:$J$444</definedName>
    <definedName name="Z_AA3BE0DE_1363_4DDA_934E_FD9CAE988533_.wvu.FilterData" localSheetId="0" hidden="1">общее!$A$6:$J$444</definedName>
    <definedName name="Z_ACBA7AB7_E5BF_4817_ACF6_DA5FB388AD46_.wvu.FilterData" localSheetId="0" hidden="1">общее!$A$6:$J$444</definedName>
    <definedName name="Z_AEABEE2C_6038_47D9_81A7_15110E43218C_.wvu.FilterData" localSheetId="0" hidden="1">общее!$A$6:$J$444</definedName>
    <definedName name="Z_B0CF427B_E64B_46A6_97A4_9B49090FE4BE_.wvu.FilterData" localSheetId="0" hidden="1">общее!$A$6:$J$444</definedName>
    <definedName name="Z_B4997D58_BD25_4440_9383_3C887D277BCF_.wvu.FilterData" localSheetId="0" hidden="1">общее!$A$6:$J$444</definedName>
    <definedName name="Z_B607774B_B68E_4DBE_B4D4_274DD101B3B3_.wvu.FilterData" localSheetId="0" hidden="1">общее!$A$4:$J$6</definedName>
    <definedName name="Z_B637BC8F_E49F_4D36_BA7E_87587BAEF462_.wvu.FilterData" localSheetId="0" hidden="1">общее!$A$6:$J$444</definedName>
    <definedName name="Z_B8AC68F9_618C_4990_B101_9BD7FB1FCD22_.wvu.FilterData" localSheetId="0" hidden="1">общее!$A$4:$J$6</definedName>
    <definedName name="Z_BB4DF29A_3635_4350_9E09_BBEF363FC239_.wvu.FilterData" localSheetId="0" hidden="1">общее!$A$4:$J$6</definedName>
    <definedName name="Z_BC4BF63E_98F8_4CE0_B0DE_A2A71C291EFE_.wvu.FilterData" localSheetId="0" hidden="1">общее!$A$6:$J$314</definedName>
    <definedName name="Z_BE1C4A44_01B5_4ECE_8D55_C71095D37032_.wvu.FilterData" localSheetId="0" hidden="1">общее!$A$6:$J$314</definedName>
    <definedName name="Z_BED4F540_47A7_459B_8414_21EF84302EA3_.wvu.FilterData" localSheetId="0" hidden="1">общее!$A$6:$J$444</definedName>
    <definedName name="Z_BF36043A_AFA1_4ED6_B54F_F4173C55E31C_.wvu.FilterData" localSheetId="0" hidden="1">общее!$A$6:$J$444</definedName>
    <definedName name="Z_C105019C_D493_4AF2_B08B_98003C4FEF9B_.wvu.FilterData" localSheetId="0" hidden="1">общее!$A$6:$J$444</definedName>
    <definedName name="Z_C32A6808_4BDA_43E4_ACD1_1B0FCC0DA219_.wvu.FilterData" localSheetId="0" hidden="1">общее!$A$6:$J$444</definedName>
    <definedName name="Z_C343756C_7EBC_41EB_89B6_11C31F46AD7D_.wvu.FilterData" localSheetId="0" hidden="1">общее!$A$6:$J$444</definedName>
    <definedName name="Z_C4269454_1D3D_4937_A7DB_6BFDB690E1BF_.wvu.FilterData" localSheetId="0" hidden="1">общее!$A$6:$J$444</definedName>
    <definedName name="Z_C4A91C4C_4FDF_4528_B780_BABD8261F89B_.wvu.FilterData" localSheetId="0" hidden="1">общее!$A$6:$J$314</definedName>
    <definedName name="Z_C7FD81BD_691B_4A89_96A0_CDABC50081E4_.wvu.FilterData" localSheetId="0" hidden="1">общее!$A$6:$J$444</definedName>
    <definedName name="Z_CC0A6F72_A956_4FF0_A9CF_B2F133844683_.wvu.FilterData" localSheetId="0" hidden="1">общее!$A$6:$J$444</definedName>
    <definedName name="Z_CF069AD8_C6E4_40EE_85C1_CD44D38BC77F_.wvu.FilterData" localSheetId="0" hidden="1">общее!$A$6:$J$314</definedName>
    <definedName name="Z_CF1EFC15_1276_44E9_B8E0_6069FE1FC094_.wvu.FilterData" localSheetId="0" hidden="1">общее!$A$6:$J$444</definedName>
    <definedName name="Z_CFB0A04F_563D_4D2B_BCD3_ACFCDC70E584_.wvu.FilterData" localSheetId="0" hidden="1">общее!$A$6:$J$314</definedName>
    <definedName name="Z_CFD58EC5_F475_4F0C_8822_861C497EA100_.wvu.FilterData" localSheetId="0" hidden="1">общее!$A$6:$J$314</definedName>
    <definedName name="Z_D0621073_25BE_47D7_AC33_51146458D41C_.wvu.FilterData" localSheetId="0" hidden="1">общее!$A$6:$J$314</definedName>
    <definedName name="Z_D0621073_25BE_47D7_AC33_51146458D41C_.wvu.Rows" localSheetId="0" hidden="1">общее!$201:$203</definedName>
    <definedName name="Z_D14B1F1D_6F0E_49B1_92FB_6E5D79228E22_.wvu.FilterData" localSheetId="0" hidden="1">общее!$A$6:$J$444</definedName>
    <definedName name="Z_D3FC038B_D1F5_4CDD_BF89_B0BF2773CD42_.wvu.FilterData" localSheetId="0" hidden="1">общее!$A$4:$J$6</definedName>
    <definedName name="Z_D4E8D1A3_1CF7_4E9F_8E3E_76E99A013BCC_.wvu.FilterData" localSheetId="0" hidden="1">общее!$A$6:$J$444</definedName>
    <definedName name="Z_D5681C61_0984_4C5B_9D67_8EE316AD015C_.wvu.FilterData" localSheetId="0" hidden="1">общее!$A$6:$J$444</definedName>
    <definedName name="Z_D64EF95C_79C4_46AC_AC41_4006BE2579BA_.wvu.FilterData" localSheetId="0" hidden="1">общее!$A$6:$J$444</definedName>
    <definedName name="Z_D99C893A_0D9F_4F69_B1E5_4BCEB72F4291_.wvu.FilterData" localSheetId="0" hidden="1">общее!$A$4:$J$6</definedName>
    <definedName name="Z_DB146771_765B_4EDB_AC76_D56707AD72CF_.wvu.FilterData" localSheetId="0" hidden="1">общее!$A$6:$J$444</definedName>
    <definedName name="Z_DE0623D9_75DF_4C41_AF3E_5381C2A8629F_.wvu.FilterData" localSheetId="0" hidden="1">общее!$A$6:$J$444</definedName>
    <definedName name="Z_E147D13D_D04D_431E_888C_5A9AE670FC44_.wvu.FilterData" localSheetId="0" hidden="1">общее!$A$4:$J$6</definedName>
    <definedName name="Z_E147D13D_D04D_431E_888C_5A9AE670FC44_.wvu.PrintTitles" localSheetId="0" hidden="1">общее!$6:$6</definedName>
    <definedName name="Z_E1663454_FD8A_4EB7_8B04_ADE04D736B77_.wvu.FilterData" localSheetId="0" hidden="1">общее!$A$6:$J$444</definedName>
    <definedName name="Z_E3334516_B3FD_45B9_AB64_DFED61082F84_.wvu.FilterData" localSheetId="0" hidden="1">общее!$A$6:$J$444</definedName>
    <definedName name="Z_E3983C1A_AB41_491B_B4D8_ECB97796B009_.wvu.FilterData" localSheetId="0" hidden="1">общее!$A$6:$J$444</definedName>
    <definedName name="Z_E418290D_2076_47BD_8438_6673CF24E35A_.wvu.FilterData" localSheetId="0" hidden="1">общее!$A$6:$J$444</definedName>
    <definedName name="Z_EE3611DB_BB9A_42C8_98CA_2B323AB8FB7B_.wvu.FilterData" localSheetId="0" hidden="1">общее!$A$6:$J$444</definedName>
    <definedName name="Z_EFD63851_2976_4987_8539_F3FE3A991088_.wvu.FilterData" localSheetId="0" hidden="1">общее!$A$6:$J$444</definedName>
    <definedName name="Z_F06ACB63_A424_47E0_8092_CCE891CCD225_.wvu.FilterData" localSheetId="0" hidden="1">общее!$A$4:$J$6</definedName>
    <definedName name="Z_F5149A81_C534_4D57_8E28_ACCC96AC9AC3_.wvu.FilterData" localSheetId="0" hidden="1">общее!$A$6:$J$444</definedName>
    <definedName name="Z_F5211A6A_EE37_46DC_9C2C_FBE0CAB7604C_.wvu.FilterData" localSheetId="0" hidden="1">общее!$A$4:$J$6</definedName>
    <definedName name="Z_F6991520_2C3B_4C21_9197_8515F05E79C7_.wvu.FilterData" localSheetId="0" hidden="1">общее!$A$6:$J$444</definedName>
    <definedName name="Z_F9324F9E_6E0D_484A_B1A6_F87CCAA93894_.wvu.FilterData" localSheetId="0" hidden="1">общее!$A$6:$J$444</definedName>
    <definedName name="Z_F9CD2061_D224_494A_B06D_1C81E6930B04_.wvu.FilterData" localSheetId="0" hidden="1">общее!$A$6:$J$314</definedName>
    <definedName name="Z_F9D2B861_A6DF_4E58_9205_20667B07345D_.wvu.FilterData" localSheetId="0" hidden="1">общее!$A$6:$J$444</definedName>
    <definedName name="Z_FA039D92_C83F_438E_BA9D_917452CA1B7F_.wvu.FilterData" localSheetId="0" hidden="1">общее!$A$6:$J$314</definedName>
    <definedName name="Z_FF1C8053_6325_4562_BDE7_81A6D9BCDD2B_.wvu.FilterData" localSheetId="0" hidden="1">общее!$A$6:$J$314</definedName>
    <definedName name="_xlnm.Print_Titles" localSheetId="0">общее!$6:$6</definedName>
    <definedName name="_xlnm.Print_Area" localSheetId="0">общее!$A$1:$J$313</definedName>
  </definedNames>
  <calcPr calcId="124519"/>
  <customWorkbookViews>
    <customWorkbookView name="user565f - Личное представление" guid="{713A662A-DFDD-43FB-A56E-1E210432D89D}" mergeInterval="0" personalView="1" maximized="1" xWindow="1" yWindow="1" windowWidth="1920" windowHeight="850" activeSheetId="1"/>
    <customWorkbookView name="User415 - Личное представление" guid="{06B33669-D909-4CD8-806F-33C009B9DF0A}" mergeInterval="0" personalView="1" maximized="1" windowWidth="1916" windowHeight="813" activeSheetId="1"/>
    <customWorkbookView name="user457b - Личное представление" guid="{95A7493F-2B11-406A-BB91-458FD9DC3BAE}" mergeInterval="0" personalView="1" maximized="1" xWindow="1" yWindow="1" windowWidth="1920" windowHeight="749" activeSheetId="1"/>
    <customWorkbookView name="User563c - Личное представление" guid="{675C859F-867B-4E3E-8283-3B2C94BFA5E5}" mergeInterval="0" personalView="1" maximized="1" xWindow="1" yWindow="1" windowWidth="1920" windowHeight="802" activeSheetId="1"/>
    <customWorkbookView name="Танечка - Личное представление" guid="{BE1C4A44-01B5-4ECE-8D55-C71095D37032}" mergeInterval="0" personalView="1" maximized="1" xWindow="1" yWindow="1" windowWidth="1920" windowHeight="850" activeSheetId="1"/>
    <customWorkbookView name="Яна - Личное представление" guid="{9BFA17BE-4413-48EA-8DFA-9D7972E1D966}" mergeInterval="0" personalView="1" maximized="1" xWindow="1" yWindow="1" windowWidth="1920" windowHeight="850" activeSheetId="1"/>
    <customWorkbookView name="User569a - Личное представление" guid="{8FB1E024-9866-4CAD-B900-0CCFEA27B234}" mergeInterval="0" personalView="1" maximized="1" xWindow="1" yWindow="1" windowWidth="1920" windowHeight="850" activeSheetId="1"/>
    <customWorkbookView name="User416a - Личное представление" guid="{CFD58EC5-F475-4F0C-8822-861C497EA100}" mergeInterval="0" personalView="1" maximized="1" xWindow="1" yWindow="1" windowWidth="1892" windowHeight="835" activeSheetId="1"/>
    <customWorkbookView name="user563a - Личное представление" guid="{CFB0A04F-563D-4D2B-BCD3-ACFCDC70E584}" mergeInterval="0" personalView="1" maximized="1" xWindow="1" yWindow="1" windowWidth="1920" windowHeight="850" activeSheetId="1"/>
    <customWorkbookView name="user416d - Личное представление" guid="{998E5F34-5F22-456C-AF6B-44B849DA5E75}" mergeInterval="0" personalView="1" maximized="1" xWindow="1" yWindow="1" windowWidth="1916" windowHeight="692" activeSheetId="1"/>
    <customWorkbookView name="user457a - Личное представление" guid="{1BDFBE17-25BB-4BB9-B67F-4757B39B2D64}" mergeInterval="0" personalView="1" maximized="1" xWindow="1" yWindow="1" windowWidth="1916" windowHeight="762" activeSheetId="1"/>
    <customWorkbookView name="User415b - Личное представление" guid="{0EDC1FFF-2611-4DAC-98A8-22EC25025967}" mergeInterval="0" personalView="1" maximized="1" xWindow="1" yWindow="1" windowWidth="1916" windowHeight="808" activeSheetId="1"/>
    <customWorkbookView name="user - Личное представление" guid="{868786DC-4C96-45F5-A272-3E03D4B934A0}" mergeInterval="0" personalView="1" maximized="1" xWindow="1" yWindow="1" windowWidth="1920" windowHeight="755" activeSheetId="1"/>
    <customWorkbookView name="user463d - Личное представление" guid="{F9324F9E-6E0D-484A-B1A6-F87CCAA93894}" mergeInterval="0" personalView="1" maximized="1" xWindow="1" yWindow="1" windowWidth="1920" windowHeight="850" activeSheetId="1"/>
    <customWorkbookView name="user415a - Личное представление" guid="{F9D2B861-A6DF-4E58-9205-20667B07345D}" mergeInterval="0" personalView="1" maximized="1" xWindow="1" yWindow="1" windowWidth="1440" windowHeight="633" activeSheetId="1"/>
    <customWorkbookView name="user459a - Личное представление" guid="{8DA01475-C6A0-4A19-B7EB-B1C704431492}" mergeInterval="0" personalView="1" maximized="1" xWindow="1" yWindow="1" windowWidth="1920" windowHeight="808" activeSheetId="1"/>
    <customWorkbookView name="User_455 - Личное представление" guid="{33313D92-ACCC-472C-8066-C92558BED64F}" mergeInterval="0" personalView="1" maximized="1" xWindow="1" yWindow="1" windowWidth="1920" windowHeight="753" activeSheetId="1"/>
    <customWorkbookView name="User565 - Личное представление" guid="{B5FF27E5-4C0E-4323-88CE-5D44F441DDEF}" mergeInterval="0" personalView="1" maximized="1" xWindow="1" yWindow="1" windowWidth="1920" windowHeight="829" activeSheetId="1"/>
    <customWorkbookView name="User_569 - Личное представление" guid="{68CBFC64-03A4-4F74-B34E-EE1DB915A668}" mergeInterval="0" personalView="1" maximized="1" xWindow="1" yWindow="1" windowWidth="1920" windowHeight="808" activeSheetId="1"/>
    <customWorkbookView name="user458 - Личное представление" guid="{CC0A6F72-A956-4FF0-A9CF-B2F133844683}" mergeInterval="0" personalView="1" maximized="1" xWindow="1" yWindow="1" windowWidth="1280" windowHeight="453" activeSheetId="1"/>
    <customWorkbookView name="User457c  - Личное представление" guid="{2A0A5548-2EEF-4469-A03C-FA481083CE33}" mergeInterval="0" personalView="1" maximized="1" windowWidth="1020" windowHeight="569" activeSheetId="1"/>
    <customWorkbookView name="user459c - Личное представление" guid="{84AB9039-6109-4932-AA14-522BD4A30F0B}" mergeInterval="0" personalView="1" maximized="1" xWindow="1" yWindow="1" windowWidth="1272" windowHeight="748" activeSheetId="1"/>
    <customWorkbookView name="user_457 - Личное представление" guid="{7EDDA008-F905-436E-A980-951BDACDA577}" mergeInterval="0" personalView="1" maximized="1" xWindow="1" yWindow="1" windowWidth="1920" windowHeight="753" activeSheetId="1"/>
    <customWorkbookView name="User416 - Личное представление" guid="{452C56A1-7A56-4ADE-A5CF-E260228787E3}" mergeInterval="0" personalView="1" maximized="1" windowWidth="1020" windowHeight="596" activeSheetId="1"/>
    <customWorkbookView name="Garmash - Личное представление" guid="{3B5575E9-696E-4E1F-8BBE-8483CF318052}" mergeInterval="0" personalView="1" maximized="1" windowWidth="1020" windowHeight="562" activeSheetId="1"/>
    <customWorkbookView name="User_463 - Личное представление" guid="{E147D13D-D04D-431E-888C-5A9AE670FC44}" mergeInterval="0" personalView="1" maximized="1" windowWidth="1276" windowHeight="850" activeSheetId="1"/>
    <customWorkbookView name="Tanya - Личное представление" guid="{795D5ECF-BF90-4F3E-A74E-B1A55C8421F2}" mergeInterval="0" personalView="1" maximized="1" xWindow="1" yWindow="1" windowWidth="1920" windowHeight="808" activeSheetId="1"/>
    <customWorkbookView name="user_451 - Личное представление" guid="{5EEB5DC5-097B-47D6-81BA-F19E1000B57E}" mergeInterval="0" personalView="1" maximized="1" xWindow="-8" yWindow="-8" windowWidth="1936" windowHeight="1056" activeSheetId="1"/>
    <customWorkbookView name="Танечка - Особисте подання" guid="{839A87F2-F73A-45C5-ADB8-392A99CC1EFF}" mergeInterval="0" personalView="1" maximized="1" xWindow="-8" yWindow="-8" windowWidth="1936" windowHeight="1056" activeSheetId="1"/>
    <customWorkbookView name="User465e - Личное представление" guid="{2C18B72E-FABC-405E-9989-871873679CB9}" mergeInterval="0" personalView="1" maximized="1" xWindow="1" yWindow="1" windowWidth="1600" windowHeight="634" activeSheetId="1"/>
    <customWorkbookView name="Microsoft - Личное представление" guid="{72EDDA2C-BFF2-4D48-A13B-2B9C46213374}" mergeInterval="0" personalView="1" maximized="1" xWindow="1" yWindow="1" windowWidth="1366" windowHeight="496" activeSheetId="1"/>
    <customWorkbookView name="User56a - Личное представление" guid="{B0CF427B-E64B-46A6-97A4-9B49090FE4BE}" mergeInterval="0" personalView="1" maximized="1" xWindow="-8" yWindow="-8" windowWidth="1936" windowHeight="1056" activeSheetId="1"/>
    <customWorkbookView name="User563b - Личное представление" guid="{8112C56A-816E-41B5-AC5C-5C34336EE27C}" mergeInterval="0" personalView="1" maximized="1" xWindow="-9" yWindow="-9" windowWidth="1938" windowHeight="1048" activeSheetId="1"/>
    <customWorkbookView name="User416b - Личное представление" guid="{90518B97-7307-4173-A97E-975285B914B1}" mergeInterval="0" personalView="1" maximized="1" xWindow="1" yWindow="1" windowWidth="1920" windowHeight="850" activeSheetId="1"/>
    <customWorkbookView name="User569c - Личное представление" guid="{BC4BF63E-98F8-4CE0-B0DE-A2A71C291EFE}" mergeInterval="0" personalView="1" maximized="1" xWindow="1" yWindow="1" windowWidth="1920" windowHeight="850" activeSheetId="1"/>
    <customWorkbookView name="user457c - Личное представление" guid="{221AFC77-C97B-4D44-8163-7AA758A08BF9}" mergeInterval="0" personalView="1" maximized="1" xWindow="1" yWindow="1" windowWidth="1920" windowHeight="826" activeSheetId="1"/>
    <customWorkbookView name="User465d - Личное представление" guid="{D0621073-25BE-47D7-AC33-51146458D41C}" mergeInterval="0" personalView="1" maximized="1" xWindow="1" yWindow="1" windowWidth="1920" windowHeight="850" activeSheetId="1"/>
    <customWorkbookView name="user415c - Личное представление" guid="{3824CD03-2F75-4531-8348-997F8B6518CE}" mergeInterval="0" personalView="1" maximized="1" xWindow="1" yWindow="1" windowWidth="1920" windowHeight="850" activeSheetId="1"/>
    <customWorkbookView name="user459b - Личное представление" guid="{FA039D92-C83F-438E-BA9D-917452CA1B7F}" mergeInterval="0" personalView="1" maximized="1" xWindow="-8" yWindow="-8" windowWidth="1936" windowHeight="1056" activeSheetId="1"/>
    <customWorkbookView name="user416c - Личное представление" guid="{966D3932-E429-4C59-AC55-697D9EEA620A}" mergeInterval="0" personalView="1" maximized="1" xWindow="1" yWindow="1" windowWidth="1920" windowHeight="784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33" i="1"/>
  <c r="J295"/>
  <c r="J292" s="1"/>
  <c r="I295"/>
  <c r="I292" s="1"/>
  <c r="H292"/>
  <c r="G292"/>
  <c r="D292"/>
  <c r="C292"/>
  <c r="F295"/>
  <c r="E295"/>
  <c r="E251"/>
  <c r="D251"/>
  <c r="C251"/>
  <c r="H304"/>
  <c r="H303" s="1"/>
  <c r="H309" s="1"/>
  <c r="D304"/>
  <c r="D303" s="1"/>
  <c r="D309" s="1"/>
  <c r="G304"/>
  <c r="G303" s="1"/>
  <c r="C304"/>
  <c r="C303" s="1"/>
  <c r="C309" s="1"/>
  <c r="J308"/>
  <c r="J306"/>
  <c r="J300"/>
  <c r="J299"/>
  <c r="J280"/>
  <c r="J267"/>
  <c r="J262"/>
  <c r="J258"/>
  <c r="J257"/>
  <c r="J256"/>
  <c r="J255"/>
  <c r="J254"/>
  <c r="J248"/>
  <c r="J239"/>
  <c r="J238"/>
  <c r="J235"/>
  <c r="J230"/>
  <c r="J226"/>
  <c r="J217"/>
  <c r="J214"/>
  <c r="J213"/>
  <c r="J206"/>
  <c r="J205"/>
  <c r="J200"/>
  <c r="J144"/>
  <c r="J139"/>
  <c r="J137"/>
  <c r="J136"/>
  <c r="J128"/>
  <c r="J125"/>
  <c r="F313"/>
  <c r="F312"/>
  <c r="F307"/>
  <c r="F306"/>
  <c r="F299"/>
  <c r="F294"/>
  <c r="F293"/>
  <c r="F285"/>
  <c r="F281"/>
  <c r="F280"/>
  <c r="F274"/>
  <c r="F271"/>
  <c r="F267"/>
  <c r="F250"/>
  <c r="F248"/>
  <c r="F246"/>
  <c r="F240"/>
  <c r="F239"/>
  <c r="F235"/>
  <c r="F231"/>
  <c r="F226"/>
  <c r="F225"/>
  <c r="F224"/>
  <c r="F222"/>
  <c r="F221"/>
  <c r="F216"/>
  <c r="F214"/>
  <c r="F213"/>
  <c r="F209"/>
  <c r="F207"/>
  <c r="F200"/>
  <c r="F199"/>
  <c r="F198"/>
  <c r="F196"/>
  <c r="F195"/>
  <c r="F194"/>
  <c r="F192"/>
  <c r="F191"/>
  <c r="F188"/>
  <c r="F187"/>
  <c r="F186"/>
  <c r="F184"/>
  <c r="F183"/>
  <c r="F181"/>
  <c r="F178"/>
  <c r="F176"/>
  <c r="F175"/>
  <c r="F174"/>
  <c r="F172"/>
  <c r="F170"/>
  <c r="F169"/>
  <c r="F168"/>
  <c r="F167"/>
  <c r="F166"/>
  <c r="F165"/>
  <c r="F164"/>
  <c r="F162"/>
  <c r="F161"/>
  <c r="F160"/>
  <c r="F159"/>
  <c r="F158"/>
  <c r="F157"/>
  <c r="F155"/>
  <c r="F154"/>
  <c r="F152"/>
  <c r="F151"/>
  <c r="F142"/>
  <c r="F139"/>
  <c r="F137"/>
  <c r="F136"/>
  <c r="F135"/>
  <c r="F134"/>
  <c r="F132"/>
  <c r="F131"/>
  <c r="F130"/>
  <c r="F128"/>
  <c r="F127"/>
  <c r="F126"/>
  <c r="F125"/>
  <c r="F124"/>
  <c r="F123"/>
  <c r="F122"/>
  <c r="F121"/>
  <c r="F120"/>
  <c r="F117"/>
  <c r="F304" l="1"/>
  <c r="F309"/>
  <c r="F303"/>
  <c r="G309"/>
  <c r="J309" s="1"/>
  <c r="J303"/>
  <c r="J304"/>
  <c r="D275"/>
  <c r="F234"/>
  <c r="H234"/>
  <c r="H233" s="1"/>
  <c r="H185"/>
  <c r="H122"/>
  <c r="J122" s="1"/>
  <c r="H120"/>
  <c r="J120" s="1"/>
  <c r="H287"/>
  <c r="G287"/>
  <c r="E178"/>
  <c r="H253"/>
  <c r="I299"/>
  <c r="E281"/>
  <c r="E294"/>
  <c r="G275"/>
  <c r="G253"/>
  <c r="H251" l="1"/>
  <c r="J253"/>
  <c r="I234"/>
  <c r="J234"/>
  <c r="E234"/>
  <c r="H130"/>
  <c r="J130" s="1"/>
  <c r="H126"/>
  <c r="J126" s="1"/>
  <c r="H124"/>
  <c r="J124" s="1"/>
  <c r="H123"/>
  <c r="J123" s="1"/>
  <c r="H121"/>
  <c r="J121" s="1"/>
  <c r="E132"/>
  <c r="G129"/>
  <c r="G119" s="1"/>
  <c r="D129"/>
  <c r="C129"/>
  <c r="C119" s="1"/>
  <c r="G140"/>
  <c r="G138"/>
  <c r="G143"/>
  <c r="C140"/>
  <c r="C143"/>
  <c r="G215"/>
  <c r="I217"/>
  <c r="C215"/>
  <c r="C223"/>
  <c r="C220"/>
  <c r="G227"/>
  <c r="G229"/>
  <c r="H228"/>
  <c r="H224"/>
  <c r="J224" s="1"/>
  <c r="D228"/>
  <c r="H138"/>
  <c r="I206"/>
  <c r="I205"/>
  <c r="H204"/>
  <c r="G204"/>
  <c r="E204"/>
  <c r="D204"/>
  <c r="C204"/>
  <c r="I111"/>
  <c r="I86"/>
  <c r="H96"/>
  <c r="H90" s="1"/>
  <c r="I49"/>
  <c r="G8"/>
  <c r="H8"/>
  <c r="I19"/>
  <c r="E14"/>
  <c r="E15"/>
  <c r="E16"/>
  <c r="E18"/>
  <c r="E20"/>
  <c r="E23"/>
  <c r="E25"/>
  <c r="E26"/>
  <c r="E27"/>
  <c r="E30"/>
  <c r="E31"/>
  <c r="E32"/>
  <c r="E33"/>
  <c r="E34"/>
  <c r="E35"/>
  <c r="E36"/>
  <c r="E37"/>
  <c r="E38"/>
  <c r="E39"/>
  <c r="E41"/>
  <c r="E42"/>
  <c r="E43"/>
  <c r="E45"/>
  <c r="E46"/>
  <c r="E47"/>
  <c r="E52"/>
  <c r="E53"/>
  <c r="E55"/>
  <c r="E56"/>
  <c r="E57"/>
  <c r="E58"/>
  <c r="E59"/>
  <c r="E62"/>
  <c r="E63"/>
  <c r="E64"/>
  <c r="E65"/>
  <c r="E66"/>
  <c r="E68"/>
  <c r="E69"/>
  <c r="E70"/>
  <c r="E72"/>
  <c r="E74"/>
  <c r="E75"/>
  <c r="E76"/>
  <c r="E78"/>
  <c r="E84"/>
  <c r="E85"/>
  <c r="E92"/>
  <c r="E93"/>
  <c r="E94"/>
  <c r="E95"/>
  <c r="E97"/>
  <c r="E98"/>
  <c r="E99"/>
  <c r="E100"/>
  <c r="E101"/>
  <c r="E102"/>
  <c r="E103"/>
  <c r="E104"/>
  <c r="E105"/>
  <c r="E106"/>
  <c r="E107"/>
  <c r="E108"/>
  <c r="E109"/>
  <c r="E110"/>
  <c r="E112"/>
  <c r="E113"/>
  <c r="F11"/>
  <c r="F12"/>
  <c r="F13"/>
  <c r="F14"/>
  <c r="F15"/>
  <c r="F16"/>
  <c r="F18"/>
  <c r="F23"/>
  <c r="F25"/>
  <c r="F26"/>
  <c r="F27"/>
  <c r="F30"/>
  <c r="F31"/>
  <c r="F33"/>
  <c r="F34"/>
  <c r="F35"/>
  <c r="F36"/>
  <c r="F37"/>
  <c r="F38"/>
  <c r="F39"/>
  <c r="F42"/>
  <c r="F43"/>
  <c r="F45"/>
  <c r="F46"/>
  <c r="F47"/>
  <c r="F52"/>
  <c r="F56"/>
  <c r="F58"/>
  <c r="F62"/>
  <c r="F63"/>
  <c r="F64"/>
  <c r="F65"/>
  <c r="F66"/>
  <c r="F68"/>
  <c r="F69"/>
  <c r="F70"/>
  <c r="F74"/>
  <c r="F76"/>
  <c r="F84"/>
  <c r="F85"/>
  <c r="F92"/>
  <c r="F93"/>
  <c r="F94"/>
  <c r="F97"/>
  <c r="F98"/>
  <c r="F99"/>
  <c r="F102"/>
  <c r="F104"/>
  <c r="F105"/>
  <c r="F106"/>
  <c r="F107"/>
  <c r="F110"/>
  <c r="F112"/>
  <c r="D96"/>
  <c r="C61"/>
  <c r="D73"/>
  <c r="I276"/>
  <c r="I262"/>
  <c r="I257"/>
  <c r="I243"/>
  <c r="I186"/>
  <c r="E250"/>
  <c r="E248"/>
  <c r="I306"/>
  <c r="I308"/>
  <c r="I288"/>
  <c r="I287"/>
  <c r="E284"/>
  <c r="I280"/>
  <c r="I275"/>
  <c r="I271"/>
  <c r="I273"/>
  <c r="I267"/>
  <c r="I261"/>
  <c r="I260"/>
  <c r="I259"/>
  <c r="I252"/>
  <c r="I247"/>
  <c r="I239"/>
  <c r="I238"/>
  <c r="J138" l="1"/>
  <c r="J204"/>
  <c r="D119"/>
  <c r="F119" s="1"/>
  <c r="F129"/>
  <c r="I204"/>
  <c r="D116"/>
  <c r="I43"/>
  <c r="I48"/>
  <c r="I77"/>
  <c r="I79"/>
  <c r="I80"/>
  <c r="I81"/>
  <c r="I87"/>
  <c r="D91"/>
  <c r="C91"/>
  <c r="C73"/>
  <c r="C71" s="1"/>
  <c r="D17"/>
  <c r="C17"/>
  <c r="D10"/>
  <c r="C10"/>
  <c r="H129"/>
  <c r="J129" s="1"/>
  <c r="E121"/>
  <c r="E120"/>
  <c r="D223"/>
  <c r="F223" s="1"/>
  <c r="E119" l="1"/>
  <c r="H119"/>
  <c r="J119" s="1"/>
  <c r="F17"/>
  <c r="E17"/>
  <c r="F91"/>
  <c r="E91"/>
  <c r="E73"/>
  <c r="F10"/>
  <c r="F73"/>
  <c r="I8"/>
  <c r="H182"/>
  <c r="D173"/>
  <c r="C173"/>
  <c r="E180"/>
  <c r="D163"/>
  <c r="E171"/>
  <c r="C163"/>
  <c r="C189"/>
  <c r="G279"/>
  <c r="G223"/>
  <c r="G116"/>
  <c r="F163" l="1"/>
  <c r="F173"/>
  <c r="C138"/>
  <c r="C266"/>
  <c r="F266" s="1"/>
  <c r="C243"/>
  <c r="F243" s="1"/>
  <c r="C229"/>
  <c r="C227"/>
  <c r="C208"/>
  <c r="C197"/>
  <c r="C193"/>
  <c r="C185"/>
  <c r="C182"/>
  <c r="C156"/>
  <c r="C153"/>
  <c r="C150"/>
  <c r="C116"/>
  <c r="C9"/>
  <c r="D9"/>
  <c r="E11"/>
  <c r="E12"/>
  <c r="E13"/>
  <c r="C22"/>
  <c r="D22"/>
  <c r="C24"/>
  <c r="D24"/>
  <c r="C29"/>
  <c r="D29"/>
  <c r="C40"/>
  <c r="D40"/>
  <c r="C44"/>
  <c r="D44"/>
  <c r="J48"/>
  <c r="J8" s="1"/>
  <c r="C54"/>
  <c r="C51" s="1"/>
  <c r="D54"/>
  <c r="D61"/>
  <c r="C67"/>
  <c r="D67"/>
  <c r="H71"/>
  <c r="G73"/>
  <c r="G71" s="1"/>
  <c r="H73"/>
  <c r="J77"/>
  <c r="J79"/>
  <c r="J80"/>
  <c r="J81"/>
  <c r="C82"/>
  <c r="D82"/>
  <c r="G82"/>
  <c r="H82"/>
  <c r="C83"/>
  <c r="D83"/>
  <c r="C96"/>
  <c r="D90"/>
  <c r="H116"/>
  <c r="E117"/>
  <c r="I117"/>
  <c r="E118"/>
  <c r="I120"/>
  <c r="I121"/>
  <c r="E122"/>
  <c r="I122"/>
  <c r="E123"/>
  <c r="I123"/>
  <c r="E124"/>
  <c r="I124"/>
  <c r="E125"/>
  <c r="I125"/>
  <c r="E126"/>
  <c r="I126"/>
  <c r="E127"/>
  <c r="I127"/>
  <c r="E128"/>
  <c r="I128"/>
  <c r="I129"/>
  <c r="E130"/>
  <c r="I130"/>
  <c r="E131"/>
  <c r="G133"/>
  <c r="E134"/>
  <c r="I134"/>
  <c r="E135"/>
  <c r="I135"/>
  <c r="E136"/>
  <c r="I136"/>
  <c r="E137"/>
  <c r="I137"/>
  <c r="D138"/>
  <c r="I138"/>
  <c r="E139"/>
  <c r="I139"/>
  <c r="D140"/>
  <c r="F140" s="1"/>
  <c r="E141"/>
  <c r="E142"/>
  <c r="D143"/>
  <c r="H143"/>
  <c r="E144"/>
  <c r="I144"/>
  <c r="E145"/>
  <c r="D150"/>
  <c r="E151"/>
  <c r="E152"/>
  <c r="D153"/>
  <c r="E154"/>
  <c r="E155"/>
  <c r="D156"/>
  <c r="G156"/>
  <c r="H156"/>
  <c r="E157"/>
  <c r="I157"/>
  <c r="E158"/>
  <c r="E159"/>
  <c r="E160"/>
  <c r="E161"/>
  <c r="E162"/>
  <c r="E163"/>
  <c r="E164"/>
  <c r="E165"/>
  <c r="E166"/>
  <c r="E167"/>
  <c r="E168"/>
  <c r="E169"/>
  <c r="E170"/>
  <c r="E172"/>
  <c r="E173"/>
  <c r="E174"/>
  <c r="E175"/>
  <c r="E176"/>
  <c r="E177"/>
  <c r="E179"/>
  <c r="E181"/>
  <c r="D182"/>
  <c r="G182"/>
  <c r="E183"/>
  <c r="I183"/>
  <c r="E184"/>
  <c r="I184"/>
  <c r="D185"/>
  <c r="F185" s="1"/>
  <c r="G185"/>
  <c r="E186"/>
  <c r="E187"/>
  <c r="E188"/>
  <c r="D189"/>
  <c r="E190"/>
  <c r="E191"/>
  <c r="E192"/>
  <c r="D193"/>
  <c r="E194"/>
  <c r="E195"/>
  <c r="E196"/>
  <c r="D197"/>
  <c r="F197" s="1"/>
  <c r="E198"/>
  <c r="E199"/>
  <c r="E200"/>
  <c r="I200"/>
  <c r="E207"/>
  <c r="D208"/>
  <c r="G208"/>
  <c r="H208"/>
  <c r="E209"/>
  <c r="I209"/>
  <c r="E210"/>
  <c r="C212"/>
  <c r="G212"/>
  <c r="E213"/>
  <c r="I213"/>
  <c r="E214"/>
  <c r="I214"/>
  <c r="D215"/>
  <c r="E216"/>
  <c r="I216"/>
  <c r="E217"/>
  <c r="G219"/>
  <c r="D220"/>
  <c r="F220" s="1"/>
  <c r="E221"/>
  <c r="E222"/>
  <c r="H223"/>
  <c r="J223" s="1"/>
  <c r="E224"/>
  <c r="I224"/>
  <c r="E225"/>
  <c r="E226"/>
  <c r="I226"/>
  <c r="D227"/>
  <c r="H227"/>
  <c r="E228"/>
  <c r="I228"/>
  <c r="D229"/>
  <c r="H229"/>
  <c r="E230"/>
  <c r="E231"/>
  <c r="I231"/>
  <c r="G233"/>
  <c r="E235"/>
  <c r="I235"/>
  <c r="E237"/>
  <c r="E239"/>
  <c r="E240"/>
  <c r="I240"/>
  <c r="E241"/>
  <c r="E246"/>
  <c r="I248"/>
  <c r="C249"/>
  <c r="D249"/>
  <c r="G251"/>
  <c r="I253"/>
  <c r="I254"/>
  <c r="I255"/>
  <c r="I258"/>
  <c r="E264"/>
  <c r="E265"/>
  <c r="G266"/>
  <c r="J266" s="1"/>
  <c r="H263"/>
  <c r="E267"/>
  <c r="G269"/>
  <c r="H269"/>
  <c r="E271"/>
  <c r="E274"/>
  <c r="C275"/>
  <c r="D269"/>
  <c r="E276"/>
  <c r="C279"/>
  <c r="D279"/>
  <c r="G278"/>
  <c r="H279"/>
  <c r="J279" s="1"/>
  <c r="E280"/>
  <c r="C283"/>
  <c r="D283"/>
  <c r="E285"/>
  <c r="E293"/>
  <c r="E292" s="1"/>
  <c r="C297"/>
  <c r="D297"/>
  <c r="G297"/>
  <c r="H297"/>
  <c r="C298"/>
  <c r="D298"/>
  <c r="G298"/>
  <c r="H298"/>
  <c r="E299"/>
  <c r="I300"/>
  <c r="E303"/>
  <c r="I303"/>
  <c r="E304"/>
  <c r="I304"/>
  <c r="E306"/>
  <c r="E307"/>
  <c r="E308"/>
  <c r="E309"/>
  <c r="I309"/>
  <c r="E312"/>
  <c r="E313"/>
  <c r="F229" l="1"/>
  <c r="F156"/>
  <c r="F298"/>
  <c r="F182"/>
  <c r="F150"/>
  <c r="F138"/>
  <c r="J297"/>
  <c r="F249"/>
  <c r="J298"/>
  <c r="F297"/>
  <c r="F193"/>
  <c r="F208"/>
  <c r="E189"/>
  <c r="I116"/>
  <c r="F153"/>
  <c r="I143"/>
  <c r="J143"/>
  <c r="C269"/>
  <c r="E269" s="1"/>
  <c r="D212"/>
  <c r="F212" s="1"/>
  <c r="F215"/>
  <c r="F279"/>
  <c r="H212"/>
  <c r="J212" s="1"/>
  <c r="E40"/>
  <c r="E24"/>
  <c r="F24"/>
  <c r="E83"/>
  <c r="F83"/>
  <c r="D51"/>
  <c r="E54"/>
  <c r="F54"/>
  <c r="F96"/>
  <c r="E96"/>
  <c r="D60"/>
  <c r="E61"/>
  <c r="F61"/>
  <c r="E44"/>
  <c r="F44"/>
  <c r="E29"/>
  <c r="F29"/>
  <c r="F22"/>
  <c r="E22"/>
  <c r="I185"/>
  <c r="F9"/>
  <c r="H149"/>
  <c r="E67"/>
  <c r="F67"/>
  <c r="F82"/>
  <c r="E82"/>
  <c r="E143"/>
  <c r="G149"/>
  <c r="C263"/>
  <c r="G263"/>
  <c r="I263" s="1"/>
  <c r="I266"/>
  <c r="E243"/>
  <c r="E249"/>
  <c r="I279"/>
  <c r="I269"/>
  <c r="I251"/>
  <c r="I73"/>
  <c r="I82"/>
  <c r="H50"/>
  <c r="I71"/>
  <c r="D71"/>
  <c r="E283"/>
  <c r="E140"/>
  <c r="D219"/>
  <c r="C219"/>
  <c r="E279"/>
  <c r="E227"/>
  <c r="I227"/>
  <c r="H219"/>
  <c r="H278"/>
  <c r="J278" s="1"/>
  <c r="H133"/>
  <c r="J133" s="1"/>
  <c r="I298"/>
  <c r="D278"/>
  <c r="C28"/>
  <c r="E297"/>
  <c r="I119"/>
  <c r="J82"/>
  <c r="I208"/>
  <c r="E220"/>
  <c r="E185"/>
  <c r="E182"/>
  <c r="E298"/>
  <c r="E229"/>
  <c r="I223"/>
  <c r="E156"/>
  <c r="D133"/>
  <c r="E116"/>
  <c r="D28"/>
  <c r="D21"/>
  <c r="C60"/>
  <c r="C21"/>
  <c r="D263"/>
  <c r="I215"/>
  <c r="F116"/>
  <c r="E193"/>
  <c r="D149"/>
  <c r="E150"/>
  <c r="I182"/>
  <c r="C233"/>
  <c r="C149"/>
  <c r="C278"/>
  <c r="E208"/>
  <c r="E197"/>
  <c r="G50"/>
  <c r="J71"/>
  <c r="I233"/>
  <c r="E9"/>
  <c r="I297"/>
  <c r="E275"/>
  <c r="E266"/>
  <c r="I229"/>
  <c r="E223"/>
  <c r="E215"/>
  <c r="I156"/>
  <c r="E153"/>
  <c r="E129"/>
  <c r="J73"/>
  <c r="E10"/>
  <c r="F263" l="1"/>
  <c r="E233"/>
  <c r="E212"/>
  <c r="I212"/>
  <c r="J149"/>
  <c r="F219"/>
  <c r="I219"/>
  <c r="J219"/>
  <c r="F149"/>
  <c r="F278"/>
  <c r="F233"/>
  <c r="J263"/>
  <c r="G291"/>
  <c r="G296" s="1"/>
  <c r="G301" s="1"/>
  <c r="E51"/>
  <c r="F51"/>
  <c r="E28"/>
  <c r="F28"/>
  <c r="E71"/>
  <c r="F71"/>
  <c r="E60"/>
  <c r="F60"/>
  <c r="E21"/>
  <c r="F21"/>
  <c r="I50"/>
  <c r="D50"/>
  <c r="E263"/>
  <c r="I278"/>
  <c r="C8"/>
  <c r="H89"/>
  <c r="H114" s="1"/>
  <c r="J50"/>
  <c r="C50"/>
  <c r="D8"/>
  <c r="E219"/>
  <c r="D291"/>
  <c r="I133"/>
  <c r="I149"/>
  <c r="H291"/>
  <c r="E149"/>
  <c r="E278"/>
  <c r="G89"/>
  <c r="G114"/>
  <c r="D296" l="1"/>
  <c r="D301" s="1"/>
  <c r="E50"/>
  <c r="F50"/>
  <c r="I114"/>
  <c r="F8"/>
  <c r="H296"/>
  <c r="I89"/>
  <c r="C89"/>
  <c r="E8"/>
  <c r="D89"/>
  <c r="J89"/>
  <c r="I291"/>
  <c r="J114"/>
  <c r="D114" l="1"/>
  <c r="F89"/>
  <c r="E89"/>
  <c r="H301"/>
  <c r="I296"/>
  <c r="E138"/>
  <c r="C133"/>
  <c r="F133" l="1"/>
  <c r="I301"/>
  <c r="E133"/>
  <c r="C291"/>
  <c r="C296" l="1"/>
  <c r="F291"/>
  <c r="E291"/>
  <c r="F296" l="1"/>
  <c r="C301"/>
  <c r="E296"/>
  <c r="F301" l="1"/>
  <c r="E301"/>
  <c r="C90"/>
  <c r="F90" l="1"/>
  <c r="E90"/>
  <c r="C114"/>
  <c r="F114" l="1"/>
  <c r="E114"/>
</calcChain>
</file>

<file path=xl/sharedStrings.xml><?xml version="1.0" encoding="utf-8"?>
<sst xmlns="http://schemas.openxmlformats.org/spreadsheetml/2006/main" count="554" uniqueCount="507">
  <si>
    <t>Загальний фонд</t>
  </si>
  <si>
    <t>Спеціальний фонд</t>
  </si>
  <si>
    <t>Код бюджетної класифікації</t>
  </si>
  <si>
    <t>Найменування коду згідно із бюджетною класифікацією</t>
  </si>
  <si>
    <t>Податкові надходження</t>
  </si>
  <si>
    <t>Податки на доходи, податки на прибуток, податки на збільшення ринкової вартості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</si>
  <si>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</si>
  <si>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</si>
  <si>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</si>
  <si>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Адміністративні штрафи та інші санкції</t>
  </si>
  <si>
    <t>Державне мито</t>
  </si>
  <si>
    <t>Інші неподаткові надходження</t>
  </si>
  <si>
    <t>Власні надходження бюджетних установ</t>
  </si>
  <si>
    <t>Доходи від операцій з капіталом</t>
  </si>
  <si>
    <t xml:space="preserve">Офіційні трансферти </t>
  </si>
  <si>
    <t>Державне управління</t>
  </si>
  <si>
    <t>Органи місцевого самоврядування</t>
  </si>
  <si>
    <t>Освіта</t>
  </si>
  <si>
    <t>Охорона здоров'я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</si>
  <si>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</si>
  <si>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</si>
  <si>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</si>
  <si>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</si>
  <si>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Компенсаційні виплати на пільговий проїзд автомобільним транспортом окремим категоріям громадян</t>
  </si>
  <si>
    <t>Компенсаційні виплати за пільговий проїзд окремих категорій громадян на водному транспорті</t>
  </si>
  <si>
    <t>Компенсаційні виплати за пільговий проїзд окремих категорій громадян на залізничному транспорті</t>
  </si>
  <si>
    <t>МІЖБЮДЖЕТНІ ТРАНСФЕРТИ</t>
  </si>
  <si>
    <t>ВСЬОГО ВИДАТКІВ З КРЕДИТУВАННЯМ</t>
  </si>
  <si>
    <t>Податок на прибуток підприємств та фінансових  установ  комунальної власності</t>
  </si>
  <si>
    <t xml:space="preserve">Єдиний податок 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</si>
  <si>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</si>
  <si>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Кошти від продажу землі</t>
  </si>
  <si>
    <t xml:space="preserve">Кошти від відчуження майна, що  належить Автономній Республіці Крим та майна, що перебуває в комунальній власності </t>
  </si>
  <si>
    <t>РАЗОМ ДОХОДІВ</t>
  </si>
  <si>
    <t xml:space="preserve">РАЗОМ ВИДАТКИ </t>
  </si>
  <si>
    <t xml:space="preserve"> КРЕДИТУВАННЯ </t>
  </si>
  <si>
    <t xml:space="preserve">ВСЬОГО ВИДАТКІВ </t>
  </si>
  <si>
    <t xml:space="preserve">Адміністративні збори та платежі, доходи від некомерційної господарської діяльності </t>
  </si>
  <si>
    <t xml:space="preserve">Надходження коштів пайової участі у розвитку інфраструктури населеного пункту </t>
  </si>
  <si>
    <t>Надходження коштів від Державного фонду дорогоцінних металів і дорогоцінного каміння</t>
  </si>
  <si>
    <t xml:space="preserve">ФІНАНСУВАННЯ </t>
  </si>
  <si>
    <t>Дефіцит (-)/профіцит (+)</t>
  </si>
  <si>
    <t>Внутрішнє фінансування</t>
  </si>
  <si>
    <t>Фінансування за рахунок коштів єдиного казначейського рахунку</t>
  </si>
  <si>
    <t>Фінансування за рахунок залишків коштів на рахунках бюджетних установ</t>
  </si>
  <si>
    <t>Фінансування за рахунок зміни залишків коштів бюджетів</t>
  </si>
  <si>
    <t>Разом коштів, отриманих з усіх джерел фінансування бюджету за типом кредитора</t>
  </si>
  <si>
    <t>Внутрішній борг</t>
  </si>
  <si>
    <t>Класифікація боргу за типом боргового зобов"язання</t>
  </si>
  <si>
    <t>Заборгованість за середньостроковими зобов"язаннями (позики за рахунок ресурсів єдиного казначейського рахунка)</t>
  </si>
  <si>
    <t>Реверсна дотація </t>
  </si>
  <si>
    <t>Податок та збір на доходи фізичних осіб</t>
  </si>
  <si>
    <t xml:space="preserve">Податок на прибуток підприємств </t>
  </si>
  <si>
    <t xml:space="preserve">  14000000</t>
  </si>
  <si>
    <t>Акцизний податок з реалізації суб’єктами господарювання роздрібної торгівлі підакцизних товарів</t>
  </si>
  <si>
    <t xml:space="preserve"> Податок на нерухоме майно, відмінне від земельної ділянки, сплачений фізичними особами, які є власниками об'єктів нежитлової нерухомості</t>
  </si>
  <si>
    <t xml:space="preserve"> Податок на нерухоме майно, відмінне від земельної ділянки, сплачений  юридичними особами, які є власниками об'єктів нежитлової нерухомості</t>
  </si>
  <si>
    <t xml:space="preserve"> 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</si>
  <si>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</si>
  <si>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</si>
  <si>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</si>
  <si>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Транспортний податок з фізичних осіб</t>
  </si>
  <si>
    <t>Транспортний податок з юридичних осіб</t>
  </si>
  <si>
    <t>Туристичний збір</t>
  </si>
  <si>
    <t>Плата за надання адміністративних послуг</t>
  </si>
  <si>
    <t>Плата за надання інших адміністративних послуг</t>
  </si>
  <si>
    <t>Медична субвенція з державного бюджету місцевим бюджетам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</si>
  <si>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</si>
  <si>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</si>
  <si>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</si>
  <si>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</si>
  <si>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Збір за провадження деяких видів підприємницької діяльності, що справлявся до 1 січня 2015 року</t>
  </si>
  <si>
    <t>Місцеві податки</t>
  </si>
  <si>
    <t>Відхилення, тис. грн.</t>
  </si>
  <si>
    <t>Темп зростання, %</t>
  </si>
  <si>
    <t>Адміністративний збір за державну реєстрацію речових прав на нерухоме майно та їх обтяжень</t>
  </si>
  <si>
    <t>Адміністративний збір за проведення державної реєстрації юридичних осіб,  фізичних осіб – підприємців та громадських формувань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</si>
  <si>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</si>
  <si>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0100</t>
  </si>
  <si>
    <t>1000</t>
  </si>
  <si>
    <t>1010</t>
  </si>
  <si>
    <t>Дошкільна  освіта</t>
  </si>
  <si>
    <t>1020</t>
  </si>
  <si>
    <t xml:space="preserve"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
</t>
  </si>
  <si>
    <t>1030</t>
  </si>
  <si>
    <t>Надання загальної середньої освіти вечiрнiми (змінними) школами</t>
  </si>
  <si>
    <t>Екологічний податок</t>
  </si>
  <si>
    <t>7100</t>
  </si>
  <si>
    <t>1070</t>
  </si>
  <si>
    <t>Надання загальної середньої освіти спеціальними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</si>
  <si>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1090</t>
  </si>
  <si>
    <t>Надання позашкільної освіти позашкільними закладами освіти, заходи із позашкільної роботи з дітьми</t>
  </si>
  <si>
    <t>1100</t>
  </si>
  <si>
    <t>1120</t>
  </si>
  <si>
    <t>2000</t>
  </si>
  <si>
    <t>2010</t>
  </si>
  <si>
    <t>Багатопрофільна стаціонарна медична допомога населенню</t>
  </si>
  <si>
    <t>2140</t>
  </si>
  <si>
    <t>3000</t>
  </si>
  <si>
    <t>3010</t>
  </si>
  <si>
    <t xml:space="preserve"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 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</si>
  <si>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</si>
  <si>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</si>
  <si>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</si>
  <si>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14020000</t>
  </si>
  <si>
    <t>14021900</t>
  </si>
  <si>
    <t>3011</t>
  </si>
  <si>
    <t>3012</t>
  </si>
  <si>
    <t>Надання субсидій населенню для відшкодування витрат на оплату житлово-комунальних послуг</t>
  </si>
  <si>
    <t>3020</t>
  </si>
  <si>
    <t xml:space="preserve">Надання пільг та субсидій населенню на придбання твердого та рідкого пічного побутового палива і скрапленого газу </t>
  </si>
  <si>
    <t>3021</t>
  </si>
  <si>
    <t>3022</t>
  </si>
  <si>
    <t>3030</t>
  </si>
  <si>
    <t>3031</t>
  </si>
  <si>
    <t>3033</t>
  </si>
  <si>
    <t>3034</t>
  </si>
  <si>
    <t>Надання пільг окремим категоріям громадян з оплати послуг зв'язку</t>
  </si>
  <si>
    <t>3035</t>
  </si>
  <si>
    <t>3036</t>
  </si>
  <si>
    <t>Компенсаційні виплати на пільговий проїзд електротранспортом окремим категоріям громадян</t>
  </si>
  <si>
    <t>3040</t>
  </si>
  <si>
    <t xml:space="preserve">Надання допомоги сім'ям з дітьми, малозабезпеченим  сім’ям, інвалідам з дитинства, дітям-інвалідам та тимчасової допомоги дітям </t>
  </si>
  <si>
    <t>3041</t>
  </si>
  <si>
    <t>Надання допомоги у зв'язку з вагітністю і пологами</t>
  </si>
  <si>
    <t>3042</t>
  </si>
  <si>
    <t>3043</t>
  </si>
  <si>
    <t>Надання допомоги при народженні дитини</t>
  </si>
  <si>
    <t>3044</t>
  </si>
  <si>
    <t>Надання допомоги на дітей, над якими встановлено опіку чи піклування</t>
  </si>
  <si>
    <t>3045</t>
  </si>
  <si>
    <t>3046</t>
  </si>
  <si>
    <t>3047</t>
  </si>
  <si>
    <t>3050</t>
  </si>
  <si>
    <t>3080</t>
  </si>
  <si>
    <t>3090</t>
  </si>
  <si>
    <t>3100</t>
  </si>
  <si>
    <t>3104</t>
  </si>
  <si>
    <t>3105</t>
  </si>
  <si>
    <t>3130</t>
  </si>
  <si>
    <t>3133</t>
  </si>
  <si>
    <t>3140</t>
  </si>
  <si>
    <t>3180</t>
  </si>
  <si>
    <t>3190</t>
  </si>
  <si>
    <t>3240</t>
  </si>
  <si>
    <t>Надання допомоги на дітей одиноким матерям</t>
  </si>
  <si>
    <t>Надання тимчасової державної допомоги дітям</t>
  </si>
  <si>
    <t>Пільгове медичне обслуговування осіб, які постраждали внаслідок Чорнобильської катастрофи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</si>
  <si>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</si>
  <si>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Здійснення соціальної роботи з вразливими категоріями населення</t>
  </si>
  <si>
    <t>Заходи державної політики із забезпечення рівних прав та можливостей жінок та чоловіків</t>
  </si>
  <si>
    <t>Заходи державної політики з питань сім'ї</t>
  </si>
  <si>
    <t>Реалізація державної політики у молодіжній сфері</t>
  </si>
  <si>
    <t>Соціальний захист ветеранів війни та праці</t>
  </si>
  <si>
    <t>6000</t>
  </si>
  <si>
    <t>6010</t>
  </si>
  <si>
    <t>4000</t>
  </si>
  <si>
    <t>4060</t>
  </si>
  <si>
    <t>5000</t>
  </si>
  <si>
    <t>Проведення спортивної роботи в регіоні</t>
  </si>
  <si>
    <t>5010</t>
  </si>
  <si>
    <t>5011</t>
  </si>
  <si>
    <t>5012</t>
  </si>
  <si>
    <t>5030</t>
  </si>
  <si>
    <t>5031</t>
  </si>
  <si>
    <t>5032</t>
  </si>
  <si>
    <t>5033</t>
  </si>
  <si>
    <t>5040</t>
  </si>
  <si>
    <t>5041</t>
  </si>
  <si>
    <t>5060</t>
  </si>
  <si>
    <t>5062</t>
  </si>
  <si>
    <t>5063</t>
  </si>
  <si>
    <t>Проведення навчально-тренувальних зборів і змагань з олімпійських видів спорту</t>
  </si>
  <si>
    <t>Проведення навчально-тренувальних зборів і змагань з неолімпійських видів спорту</t>
  </si>
  <si>
    <t>Проведення навчально-тренувальних зборів і змагань та заходів з інвалідного спорту</t>
  </si>
  <si>
    <t>Утримання та навчально-тренувальна робота комунальних дитячо-юнацьких спортивних шкіл</t>
  </si>
  <si>
    <t>Фінансова підтримка дитячо-юнацьких спортивних шкіл фізкультурно-спортивних товариств</t>
  </si>
  <si>
    <t>Забезпечення підготовки спортсменів вищих категорій школами вищої спортивної майстерності</t>
  </si>
  <si>
    <t>Підтримка і розвиток спортивної інфраструктури</t>
  </si>
  <si>
    <t>Утримання комунальних спортивних споруд</t>
  </si>
  <si>
    <t>Інші заходи з розвитку фізичної культури та спорту</t>
  </si>
  <si>
    <t>Підтримка спорту вищих досягнень та організацій, які здійснюють фізкультурно-спортивну діяльність в регіоні</t>
  </si>
  <si>
    <t>Забезпечення діяльності централізованої бухгалтерії</t>
  </si>
  <si>
    <t>7300</t>
  </si>
  <si>
    <t>8000</t>
  </si>
  <si>
    <t>8120</t>
  </si>
  <si>
    <t>Впровадження засобів обліку витрат та регулювання споживання води та теплової енергії</t>
  </si>
  <si>
    <t>Заходи, пов’язані з поліпшенням питної води</t>
  </si>
  <si>
    <t>Забезпечення збору та вивезення сміття і відходів, надійної та безперебійної експлуатації каналізаційних систем</t>
  </si>
  <si>
    <t>Інші заходи у сфері електротранспорту</t>
  </si>
  <si>
    <t>7400</t>
  </si>
  <si>
    <t>Внески до статутного капіталу суб’єктів господарювання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</si>
  <si>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</si>
  <si>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</si>
  <si>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3160</t>
  </si>
  <si>
    <t>1160</t>
  </si>
  <si>
    <t>Заходи з енергозбереження</t>
  </si>
  <si>
    <t>Інші заходи, пов'язані з економічною діяльністю</t>
  </si>
  <si>
    <t>Сприяння розвитку малого та середнього підприємництва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</si>
  <si>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</si>
  <si>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</si>
  <si>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</si>
  <si>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</si>
  <si>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</si>
  <si>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>Внутрішні податки на товари та послуги </t>
  </si>
  <si>
    <t>Туристичний збір, сплачений юридичними особами</t>
  </si>
  <si>
    <t>Туристичний збір, сплачений фізичними особами</t>
  </si>
  <si>
    <t>Єдиний податок з юридичних осіб</t>
  </si>
  <si>
    <t>Єдиний податок з фізичних осіб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</si>
  <si>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</si>
  <si>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не віднесене до інших категорій</t>
  </si>
  <si>
    <t>Державне мито, пов'язане з видачею та оформленням закордонних паспортів (посвідок) та паспортів громадян України</t>
  </si>
  <si>
    <t>Відсотки за користування 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</si>
  <si>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>Надходження від продажу основного капіталу</t>
  </si>
  <si>
    <t xml:space="preserve"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 
</t>
  </si>
  <si>
    <t>7600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</si>
  <si>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</si>
  <si>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Субвенції з державного бюджету місцевим бюджетам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</si>
  <si>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</si>
  <si>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1150</t>
  </si>
  <si>
    <t>1110</t>
  </si>
  <si>
    <t>1161</t>
  </si>
  <si>
    <t>1162</t>
  </si>
  <si>
    <t>2030</t>
  </si>
  <si>
    <t>2080</t>
  </si>
  <si>
    <t>2100</t>
  </si>
  <si>
    <t>2110</t>
  </si>
  <si>
    <t>2111</t>
  </si>
  <si>
    <t>2144</t>
  </si>
  <si>
    <t>2146</t>
  </si>
  <si>
    <t>2150</t>
  </si>
  <si>
    <t>2151</t>
  </si>
  <si>
    <t>2152</t>
  </si>
  <si>
    <t>3081</t>
  </si>
  <si>
    <t>3082</t>
  </si>
  <si>
    <t>3083</t>
  </si>
  <si>
    <t>3085</t>
  </si>
  <si>
    <t>3120</t>
  </si>
  <si>
    <t>3121</t>
  </si>
  <si>
    <t>3122</t>
  </si>
  <si>
    <t>3170</t>
  </si>
  <si>
    <t>3171</t>
  </si>
  <si>
    <t>3191</t>
  </si>
  <si>
    <t>3192</t>
  </si>
  <si>
    <t>3210</t>
  </si>
  <si>
    <t>3230</t>
  </si>
  <si>
    <t>3241</t>
  </si>
  <si>
    <t>3242</t>
  </si>
  <si>
    <t>4030</t>
  </si>
  <si>
    <t>4080</t>
  </si>
  <si>
    <t>4081</t>
  </si>
  <si>
    <t>4082</t>
  </si>
  <si>
    <t>6011</t>
  </si>
  <si>
    <t>6014</t>
  </si>
  <si>
    <t>Надання державної соціальної допомоги особам з інвалідністю з дитинства та дітям з інвалідністю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</si>
  <si>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</si>
  <si>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Надання допомоги по догляду за особами з інвалідністю I чи II групи внаслідок психічного розладу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</si>
  <si>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</si>
  <si>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0160</t>
  </si>
  <si>
    <t>Підготовка кадрів професійно-технічними закладами та іншими закладами освіти</t>
  </si>
  <si>
    <t>Методичне забезпечення діяльності навчальних закладів</t>
  </si>
  <si>
    <t xml:space="preserve">Забезпечення діяльності інших закладів у сфері освіти </t>
  </si>
  <si>
    <t>Інші програми та заходи у сфері освіти</t>
  </si>
  <si>
    <t>Лікарсько-акушерська допомога вагітним, породіллям та новонародженим</t>
  </si>
  <si>
    <t>Стоматологічна допомога населенню</t>
  </si>
  <si>
    <t>Первинна медична допомога населенню, що надається центрами первинної медичної (медико-санітарної) допомоги</t>
  </si>
  <si>
    <t>Централізовані заходи з лікування хворих на цукровий та нецукровий діабет</t>
  </si>
  <si>
    <t>Відшкодування вартості лікарських засобів для лікування окремих захворювань</t>
  </si>
  <si>
    <t>Інші  програми, заклади та заходи у сфері охорони здоров’я</t>
  </si>
  <si>
    <t>Забезпечення діяльності інших закладів у сфері охорони здоров’я</t>
  </si>
  <si>
    <t>Інші програми та заходи у сфері охорони здоров’я</t>
  </si>
  <si>
    <t>Забезпечення діяльності бібліотек</t>
  </si>
  <si>
    <t>Інші заклади та заходи в галузі культури і мистецтва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</si>
  <si>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</si>
  <si>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</si>
  <si>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 xml:space="preserve">Надання допомоги при усиновленні дитини
</t>
  </si>
  <si>
    <t>Надання державної соціальної допомоги малозабезпеченим сім"ям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</si>
  <si>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</si>
  <si>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</si>
  <si>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</si>
  <si>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</si>
  <si>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Утримання та ефективна експлуатація об’єктів житлово-комунального господарства</t>
  </si>
  <si>
    <t>Експлуатація та технічне обслуговування житлового фонду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</si>
  <si>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</si>
  <si>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Організація благоустрою населених пунктів</t>
  </si>
  <si>
    <t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</si>
  <si>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Інша діяльність у сфері житлово-комунального господарства</t>
  </si>
  <si>
    <t xml:space="preserve">Реалізація державних та місцевих житлових програм </t>
  </si>
  <si>
    <t>7130</t>
  </si>
  <si>
    <t>Сільське, лісове, рибне господарство та мисливство</t>
  </si>
  <si>
    <t>Здійснення заходів із землеустрою</t>
  </si>
  <si>
    <t>Будівництво та регіональний розвиток</t>
  </si>
  <si>
    <t>Будівництво об'єктів житлово-комунального господарства</t>
  </si>
  <si>
    <t>Будівництво освітніх установ та закладів</t>
  </si>
  <si>
    <t>Будівництво медичних установ та закладів</t>
  </si>
  <si>
    <t>Будівництво установ та закладів культури</t>
  </si>
  <si>
    <t>Будівництво споруд, установ та закладів фізичної культури і спорту</t>
  </si>
  <si>
    <t>Будівництво інших об'єктів соціальної та виробничої інфраструктури комунальної власності</t>
  </si>
  <si>
    <t>Будівництво об'єктів соціально-культурного призначення</t>
  </si>
  <si>
    <t>7350</t>
  </si>
  <si>
    <t>Розроблення схем планування та забудови територій (містобудівної документації)</t>
  </si>
  <si>
    <t>Транспорт та транспортна інфраструктура, дорожнє господарство</t>
  </si>
  <si>
    <t>Утримання та розвиток автомобільних доріг та дорожньої інфраструктури</t>
  </si>
  <si>
    <t>Утримання та розвиток автомобільних доріг та дорожньої інфраструктури за рахунок коштів місцевого бюджету</t>
  </si>
  <si>
    <t>7426</t>
  </si>
  <si>
    <t>Забезпечення надання послуг з перевезення пасажирів електротранспортом</t>
  </si>
  <si>
    <t>Інші послуги та заходи, пов'язані з економічною діяльністю</t>
  </si>
  <si>
    <t>7640</t>
  </si>
  <si>
    <t>7670</t>
  </si>
  <si>
    <t>Інша економічна діяльність</t>
  </si>
  <si>
    <t>7690</t>
  </si>
  <si>
    <t>7693</t>
  </si>
  <si>
    <t>7370</t>
  </si>
  <si>
    <t>Реалізація інших заходів щодо соціально-економічного розвитку територій</t>
  </si>
  <si>
    <t>8100</t>
  </si>
  <si>
    <t>Захист населення і територій від надзвичайних ситуацій техногенного та природного характеру</t>
  </si>
  <si>
    <t>8110</t>
  </si>
  <si>
    <t>Заходи із запобігання та ліквідації надзвичайних ситуацій та наслідків стихійного лиха</t>
  </si>
  <si>
    <t>Заходи з організації рятування на водах</t>
  </si>
  <si>
    <t>8821</t>
  </si>
  <si>
    <t>8822</t>
  </si>
  <si>
    <t xml:space="preserve">Надання кредиту </t>
  </si>
  <si>
    <t>Повернення кредиту</t>
  </si>
  <si>
    <t>8820</t>
  </si>
  <si>
    <t>Пільгові довгострокові кредити молодим сім’ям та одиноким молодим громадянам на будівництво/придбання житла  та їх повернення</t>
  </si>
  <si>
    <t>Надання пільг на оплату житлово-комунальних послуг окремим категоріям громадян відповідно до законодавства</t>
  </si>
  <si>
    <t>8200</t>
  </si>
  <si>
    <t>8220</t>
  </si>
  <si>
    <t>8230</t>
  </si>
  <si>
    <t xml:space="preserve"> 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</si>
  <si>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 xml:space="preserve"> Надання субсидій населенню для відшкодування витрат на придбання твердого та рідкого пічного побутового палива і скрапленого газу</t>
  </si>
  <si>
    <t>9110</t>
  </si>
  <si>
    <t>Інша діяльність</t>
  </si>
  <si>
    <t>Громадський порядок та безпека</t>
  </si>
  <si>
    <t>Інші заходи громадського порядку та безпеки</t>
  </si>
  <si>
    <t>Надання пільг з оплати послуг зв’язку,  інших передбачених законодавством пільг окремим категоріям громадян та компенсації за пільговий проїзд окремих категорій громадян</t>
  </si>
  <si>
    <t>3032</t>
  </si>
  <si>
    <t>Видатки на поховання учасників бойових дій та осіб з інвалідністю внаслідок війни</t>
  </si>
  <si>
    <t>Надання соціальних та реабілітаційних послуг громадянам похилого віку,особам з інвалідістю, дітям з інвалідністю в установах соціального обслуговування</t>
  </si>
  <si>
    <t>Надання реабілітаційних послуг особам з інвалідістю та дітям з інвалідністю</t>
  </si>
  <si>
    <t>Утримання та забезпечення діяльності центрів соціальних служб для сім’ї, дітей та молоді</t>
  </si>
  <si>
    <t>3123</t>
  </si>
  <si>
    <t xml:space="preserve"> Інші заходи та заклади молодіжної політики</t>
  </si>
  <si>
    <t xml:space="preserve"> 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</si>
  <si>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</si>
  <si>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Забезпечення реалізації окремих програм для осіб з інвалідністю</t>
  </si>
  <si>
    <t>3172</t>
  </si>
  <si>
    <t>Встановлення телефонів особам з інвалідністю I і II груп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</si>
  <si>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</t>
  </si>
  <si>
    <t>Заходи та роботи з мобілізаційної підготовки місцевого значення</t>
  </si>
  <si>
    <t xml:space="preserve"> Інші видатки на соціальний захист ветеранів війни та праці</t>
  </si>
  <si>
    <t xml:space="preserve"> Надання фінансової підтримки громадським організаціям ветеранів і осіб з інвалідністю, діяльність яких має соціальну спрямованість</t>
  </si>
  <si>
    <t>Організаці та проведення громадських робіт</t>
  </si>
  <si>
    <t>Інші заклади та заходи</t>
  </si>
  <si>
    <t xml:space="preserve"> Забезпечення діяльності інших закладів у сфері соціального захисту і соціального забезпечення</t>
  </si>
  <si>
    <t xml:space="preserve"> Інші заходи у сфері соціального захисту і соціального забезпечення</t>
  </si>
  <si>
    <t>Програми і централізовані заходи у галузі охорони здоров'я</t>
  </si>
  <si>
    <t>Інші програми, заклади та заходи у сфері освіти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</si>
  <si>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</si>
  <si>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7680</t>
  </si>
  <si>
    <t>8300</t>
  </si>
  <si>
    <t>8340</t>
  </si>
  <si>
    <t>Забезпечення діяльності палаців і будинків культури, клубів, центрів дозвілля та інших  клубних закладів</t>
  </si>
  <si>
    <t>Природоохоронні заходи за рахунок цільових фондів</t>
  </si>
  <si>
    <t xml:space="preserve">Охорона навколишнього природного середовища </t>
  </si>
  <si>
    <t>Рентна плата та плата за використання інших природних ресурсів </t>
  </si>
  <si>
    <t>Плата за встановлення земельного сервітуту</t>
  </si>
  <si>
    <t>3220</t>
  </si>
  <si>
    <t>3221</t>
  </si>
  <si>
    <t>Грошова компенсація за належні для отримання жилі приміщення для окремих категорій населення відповідно до законодавства</t>
  </si>
  <si>
    <t>Грошова компенсація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</si>
  <si>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14030000</t>
  </si>
  <si>
    <t>14031900</t>
  </si>
  <si>
    <t xml:space="preserve">    14040000</t>
  </si>
  <si>
    <t xml:space="preserve">      18010100</t>
  </si>
  <si>
    <t xml:space="preserve">      18010300</t>
  </si>
  <si>
    <t xml:space="preserve">      18010400</t>
  </si>
  <si>
    <t xml:space="preserve">      18010500</t>
  </si>
  <si>
    <t xml:space="preserve">      18010600</t>
  </si>
  <si>
    <t xml:space="preserve">      18010700</t>
  </si>
  <si>
    <t xml:space="preserve">      18010900</t>
  </si>
  <si>
    <t xml:space="preserve">      18011100</t>
  </si>
  <si>
    <t xml:space="preserve">    22010000</t>
  </si>
  <si>
    <t xml:space="preserve">      22012500</t>
  </si>
  <si>
    <t>Субвенції з місцевих бюджетів іншим місцевим бюджетам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</si>
  <si>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</si>
  <si>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</si>
  <si>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41051500</t>
  </si>
  <si>
    <t>41052000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</si>
  <si>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</si>
  <si>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41053900</t>
  </si>
  <si>
    <t>Інші субвенції з місцевого бюджету</t>
  </si>
  <si>
    <t>ВСЬОГО ДОХОДІВ</t>
  </si>
  <si>
    <t>Членські внески до асоціацій органів місцевого самоврядування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</si>
  <si>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</t>
  </si>
  <si>
    <t>3223</t>
  </si>
  <si>
    <t>Грошова компенсація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І-ІІ групи з числа учасників бойових дій на території інших держав, які стали інвалідами внаслідок поранення, контузії, каліцтва або захворювання, пов’язаних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захисту", та які потребують поліпшення житлових умов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</si>
  <si>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</si>
  <si>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Будівництво установ та закладів соціальної сфери</t>
  </si>
  <si>
    <t>7610</t>
  </si>
  <si>
    <t>9770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</si>
  <si>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</si>
  <si>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 xml:space="preserve">Амбулаторно-поліклінічна допомога населенню, крім  первинної медичної допомоги </t>
  </si>
  <si>
    <t>Первинна медична допомога населенню</t>
  </si>
  <si>
    <t>Придбання житла для окремих категорій населення відповідно до законодавства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</si>
  <si>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</si>
  <si>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Інша діяльність щодо забезпечення житлом громадян</t>
  </si>
  <si>
    <t>Виконання інвестиційних проектів за рахунок субвенції на здійснення заходів щодо соціально-економічного розвитку окремих територій</t>
  </si>
  <si>
    <t>7363</t>
  </si>
  <si>
    <t>6012</t>
  </si>
  <si>
    <t>Забезпечення діяльності  з виробництва, транспортування, постачання теплової енергії</t>
  </si>
  <si>
    <t>Погашення різниці між фактичною вартістю теплової енергії, послуг з централізованого водопостачання та водовідведення, постачання холодної води</t>
  </si>
  <si>
    <t>7650</t>
  </si>
  <si>
    <t>Проведення експертної  грошової  оцінки  земельної ділянки чи права на неї</t>
  </si>
  <si>
    <t>0180</t>
  </si>
  <si>
    <t>Інша діяльність у сфері державного управління</t>
  </si>
  <si>
    <t>3086</t>
  </si>
  <si>
    <t>Зміни обсягів депозитів і цінних паперів, що використовуються для управління ліквідністю</t>
  </si>
  <si>
    <t>Підготовка кадрів вищими навчальними закладами І і ІІ рівнів акредитації (коледжами, технікумами, училищами)</t>
  </si>
  <si>
    <t>Освітня субвенція з державного бюджету місцевим бюджетам </t>
  </si>
  <si>
    <t>41034500 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</si>
  <si>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</si>
  <si>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 за рахунок відповідної субвенції з державного бюджету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</si>
  <si>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</t>
  </si>
  <si>
    <t>Субвенція з місцевого бюджету на здійснення переданих видатків у сфері освіти  за рахунок коштів освітньої субвенції</t>
  </si>
  <si>
    <t xml:space="preserve"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  побутовими відходами (вивезення побутових відходів) та 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 </t>
  </si>
  <si>
    <t>Надання допомоги на дітей, хворих на тяжкі перинатальні ураження нервової системи, тяжкі вроджені вади розвитку, рідкісні орфанні захворювання, онкологічні, онкогематологічні захворювання, дитячий церебральний параліч, тяжкі психічні розлади, цукровий діабет I типу (інсулінозалежний), гострі або хронічні захворювання нирок IV ступеня, на дитину, яка отримала тяжку травму, потребує трансплантації органа, потребує паліативної допомоги, яким не встановлено інвалідність</t>
  </si>
  <si>
    <t>3049</t>
  </si>
  <si>
    <t>Відшкодування послуги з догляду за дитиною до трьох років "муніципальна няня"</t>
  </si>
  <si>
    <t>3087</t>
  </si>
  <si>
    <t>Надання допомоги на дітей, які виховуються у багатодітних сім’ях</t>
  </si>
  <si>
    <t>в 3,1 р.б.</t>
  </si>
  <si>
    <t>Надання інших пільг окремим категоріям громадян відповідно до законодавства</t>
  </si>
  <si>
    <t>Плата за розміщення тимчасово вільних коштів місцевих бюджетів</t>
  </si>
  <si>
    <t>41051400</t>
  </si>
  <si>
    <t>41051600</t>
  </si>
  <si>
    <t>41051900</t>
  </si>
  <si>
    <t>Субвенція з місцевого бюджету на придбання ангіографічного обладнання за рахунок відповідної субвенції з державного бюджету</t>
  </si>
  <si>
    <t>Субвенція з місцевого бюджету за рахунок залишку коштів медичної субвенції, що утворився на початок бюджетного періоду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</si>
  <si>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</si>
  <si>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</si>
  <si>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державного бюджету місцевим бюджетам на модернізацію та оновлення матеріально-технічної бази професійно-технічних навчальних закладів</t>
  </si>
  <si>
    <t>Кошти, отримані від надання учасниками процедури закупівель як забезпечення їх тендерної пропозиції (пропозиції конкурсних торгів), які не підлягають поверненню цим учасникам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</si>
  <si>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 </t>
  </si>
  <si>
    <t>в 2,3 р.б.</t>
  </si>
  <si>
    <t>ДОХІДНА ЧАСТИНА БЮДЖЕТУ МІСТА МИКОЛАЄВА</t>
  </si>
  <si>
    <t>ВИДАТКОВА ЧАСТИНА ТА КРЕДИТУВАННЯ  БЮДЖЕТУ МІСТА МИКОЛАЄВА</t>
  </si>
  <si>
    <t xml:space="preserve">ІНФОРМАЦІЯ ПРО СТАН МІСЦЕВОГО БОРГУ БЮДЖЕТУ МІСТА МИКОЛАЄВА </t>
  </si>
  <si>
    <t>Місцеві податки і збори , нараховані до 1 січня 2011 року</t>
  </si>
  <si>
    <t>Виконано за  9 місяців  2018 року, тис. грн.</t>
  </si>
  <si>
    <t>Виконано за  9 місяців  2019 року, тис. грн.</t>
  </si>
  <si>
    <t>станом на 01 жовтня 2018 року, тис. грн.</t>
  </si>
  <si>
    <t>станом на 01  жовтня 2019 року, тис. грн.</t>
  </si>
  <si>
    <t>Фіксований податок на доходи фізичних осіб від зайняття підприємницькою діяльністю, нарахований до 1 січня 2012 року</t>
  </si>
  <si>
    <t>Надходження коштів з рахунків виборчих фондів  </t>
  </si>
  <si>
    <t>41054300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</si>
  <si>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</si>
  <si>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в 2,0 рб.</t>
  </si>
  <si>
    <t>в 6,7 р.б.</t>
  </si>
  <si>
    <t>в 9,5 р.б.</t>
  </si>
  <si>
    <t>в 11,4 р.б.</t>
  </si>
  <si>
    <t>в 4,6 р.б.</t>
  </si>
  <si>
    <t>Податок з власників транспортних засобів та інших самохідних машин і механізмів  </t>
  </si>
  <si>
    <t>Збір за забруднення навколишнього природного середовища  </t>
  </si>
  <si>
    <t>41052600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</si>
  <si>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</si>
  <si>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1170</t>
  </si>
  <si>
    <t>Інформація про виконання бюджету міста Миколаєва за 9 місяців  2019 року  (з динамікою змін порівняно з 9 місяцями  2018 року)</t>
  </si>
  <si>
    <t>Податок на майно</t>
  </si>
  <si>
    <r>
      <t>Субвенція з місцевого бюджету на виплату грошової компенсації за належні для отримання жилі приміщення для сімей осіб, визначених </t>
    </r>
    <r>
      <rPr>
        <u/>
        <sz val="14"/>
        <rFont val="Times New Roman"/>
        <family val="1"/>
        <charset val="204"/>
      </rPr>
      <t>абзацами 5 - 8</t>
    </r>
    <r>
      <rPr>
        <sz val="14"/>
        <rFont val="Times New Roman"/>
        <family val="1"/>
        <charset val="204"/>
      </rPr>
      <t> 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 </t>
    </r>
    <r>
      <rPr>
        <u/>
        <sz val="14"/>
        <rFont val="Times New Roman"/>
        <family val="1"/>
        <charset val="204"/>
      </rPr>
      <t>пунктами 11 - 14</t>
    </r>
    <r>
      <rPr>
        <sz val="14"/>
        <rFont val="Times New Roman"/>
        <family val="1"/>
        <charset val="204"/>
      </rPr>
      <t> 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  </r>
  </si>
  <si>
    <r>
      <t>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 </t>
    </r>
    <r>
      <rPr>
        <u/>
        <sz val="14"/>
        <rFont val="Times New Roman"/>
        <family val="1"/>
        <charset val="204"/>
      </rPr>
      <t>абзаці першому</t>
    </r>
    <r>
      <rPr>
        <sz val="14"/>
        <rFont val="Times New Roman"/>
        <family val="1"/>
        <charset val="204"/>
      </rPr>
      <t> 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 </t>
    </r>
    <r>
      <rPr>
        <u/>
        <sz val="14"/>
        <rFont val="Times New Roman"/>
        <family val="1"/>
        <charset val="204"/>
      </rPr>
      <t>пунктом 7</t>
    </r>
    <r>
      <rPr>
        <sz val="14"/>
        <rFont val="Times New Roman"/>
        <family val="1"/>
        <charset val="204"/>
      </rPr>
      <t> 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  </r>
  </si>
  <si>
    <t>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</si>
  <si>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</si>
  <si>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в 2,1 р.б.</t>
  </si>
  <si>
    <t>в 2,0 р.б.</t>
  </si>
  <si>
    <t>в 2,0 р. б.</t>
  </si>
  <si>
    <t>в 1,7 р. б.</t>
  </si>
  <si>
    <t>в 1,6 р.б.</t>
  </si>
  <si>
    <t>в 5,0 р.б.</t>
  </si>
  <si>
    <t>в 2,5 р.б.</t>
  </si>
  <si>
    <t>в 1,8 р. б.</t>
  </si>
  <si>
    <t>в 1,9 р. б.</t>
  </si>
  <si>
    <t>в 1,5 р.б.</t>
  </si>
  <si>
    <t>в 4,8 р. б.</t>
  </si>
  <si>
    <t>в 4,1 р. б.</t>
  </si>
  <si>
    <t>в 3,1 р. б.</t>
  </si>
  <si>
    <t>в 2,4 р. б.</t>
  </si>
  <si>
    <t>в 2,6 р.б.</t>
  </si>
  <si>
    <t>в 1,6 р. б.</t>
  </si>
  <si>
    <t>в 2,3 р. б.</t>
  </si>
  <si>
    <t>в 5,2 р.б.</t>
  </si>
  <si>
    <t>в 3,7 р.б.</t>
  </si>
  <si>
    <t>в 3,6 р. б.</t>
  </si>
  <si>
    <t>в 2,1 р. б.</t>
  </si>
  <si>
    <t>в 3,3 р. б.</t>
  </si>
  <si>
    <t>в 5,1 р. б.</t>
  </si>
  <si>
    <t>в 2,6 р. б.</t>
  </si>
  <si>
    <t>в 12,2 р. б</t>
  </si>
  <si>
    <t>в 4,2 р. б.</t>
  </si>
  <si>
    <t>в 22,6 р. б.</t>
  </si>
  <si>
    <t>в 2,2 р.б.</t>
  </si>
  <si>
    <t>в 5,3 р. б.</t>
  </si>
  <si>
    <t>в 3,4 р.б.</t>
  </si>
  <si>
    <t>в 6,5 р.б.</t>
  </si>
  <si>
    <t>в 3,2 р. б.</t>
  </si>
  <si>
    <t>в 2,8 р.б.</t>
  </si>
  <si>
    <t>в 2,8 р. б.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</si>
</sst>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0.0"/>
    <numFmt numFmtId="166" formatCode="0.0_)"/>
    <numFmt numFmtId="167" formatCode="#,##0.000"/>
    <numFmt numFmtId="168" formatCode="#,##0.0"/>
  </numFmts>
  <fonts count="39">
    <font>
      <sz val="10"/>
      <name val="Arial Cyr"/>
      <charset val="204"/>
    </font>
    <font>
      <sz val="8"/>
      <name val="Arial Cyr"/>
      <charset val="204"/>
    </font>
    <font>
      <sz val="11"/>
      <name val="Arial Cyr"/>
      <charset val="204"/>
    </font>
    <font>
      <sz val="11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Arial Cyr"/>
      <charset val="204"/>
    </font>
    <font>
      <b/>
      <sz val="20"/>
      <name val="Times New Roman"/>
      <family val="1"/>
      <charset val="204"/>
    </font>
    <font>
      <sz val="16"/>
      <name val="Times New Roman"/>
      <family val="1"/>
      <charset val="204"/>
    </font>
    <font>
      <sz val="14"/>
      <name val="Arial Cyr"/>
      <charset val="204"/>
    </font>
    <font>
      <b/>
      <u/>
      <sz val="16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indexed="8"/>
      <name val="Arial Cyr"/>
      <charset val="204"/>
    </font>
    <font>
      <b/>
      <sz val="11"/>
      <color indexed="8"/>
      <name val="Arial Cyr"/>
      <charset val="204"/>
    </font>
    <font>
      <sz val="11"/>
      <color indexed="1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1"/>
      <color rgb="FFFF0000"/>
      <name val="Arial Cyr"/>
      <charset val="204"/>
    </font>
    <font>
      <sz val="14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Arial Cyr"/>
      <charset val="204"/>
    </font>
    <font>
      <b/>
      <sz val="22"/>
      <name val="Times New Roman"/>
      <family val="1"/>
      <charset val="204"/>
    </font>
    <font>
      <sz val="20"/>
      <name val="Times New Roman"/>
      <family val="1"/>
      <charset val="204"/>
    </font>
    <font>
      <sz val="14"/>
      <color indexed="8"/>
      <name val="Times New Roman"/>
    </font>
    <font>
      <u/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3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Fill="1"/>
    <xf numFmtId="0" fontId="3" fillId="0" borderId="0" xfId="0" applyFont="1" applyAlignment="1">
      <alignment horizontal="right"/>
    </xf>
    <xf numFmtId="0" fontId="2" fillId="0" borderId="0" xfId="0" applyFont="1" applyFill="1"/>
    <xf numFmtId="0" fontId="3" fillId="0" borderId="0" xfId="0" applyFont="1" applyFill="1" applyAlignment="1">
      <alignment horizontal="right"/>
    </xf>
    <xf numFmtId="0" fontId="16" fillId="0" borderId="0" xfId="0" applyFont="1" applyFill="1"/>
    <xf numFmtId="0" fontId="17" fillId="0" borderId="0" xfId="0" applyFont="1" applyFill="1"/>
    <xf numFmtId="0" fontId="11" fillId="0" borderId="0" xfId="0" applyFont="1" applyFill="1"/>
    <xf numFmtId="167" fontId="18" fillId="0" borderId="0" xfId="0" applyNumberFormat="1" applyFont="1" applyFill="1"/>
    <xf numFmtId="167" fontId="3" fillId="0" borderId="0" xfId="0" applyNumberFormat="1" applyFont="1" applyFill="1"/>
    <xf numFmtId="167" fontId="6" fillId="0" borderId="0" xfId="0" applyNumberFormat="1" applyFont="1" applyFill="1"/>
    <xf numFmtId="167" fontId="3" fillId="2" borderId="0" xfId="0" applyNumberFormat="1" applyFont="1" applyFill="1"/>
    <xf numFmtId="167" fontId="6" fillId="0" borderId="0" xfId="0" applyNumberFormat="1" applyFont="1"/>
    <xf numFmtId="167" fontId="18" fillId="0" borderId="0" xfId="0" applyNumberFormat="1" applyFont="1"/>
    <xf numFmtId="167" fontId="3" fillId="0" borderId="0" xfId="0" applyNumberFormat="1" applyFont="1"/>
    <xf numFmtId="167" fontId="22" fillId="0" borderId="0" xfId="0" applyNumberFormat="1" applyFont="1" applyFill="1"/>
    <xf numFmtId="167" fontId="22" fillId="2" borderId="0" xfId="0" applyNumberFormat="1" applyFont="1" applyFill="1"/>
    <xf numFmtId="165" fontId="6" fillId="0" borderId="0" xfId="0" applyNumberFormat="1" applyFont="1" applyFill="1" applyAlignment="1">
      <alignment horizontal="right"/>
    </xf>
    <xf numFmtId="165" fontId="6" fillId="0" borderId="0" xfId="0" applyNumberFormat="1" applyFont="1" applyAlignment="1">
      <alignment horizontal="right"/>
    </xf>
    <xf numFmtId="0" fontId="5" fillId="0" borderId="0" xfId="0" applyFont="1" applyFill="1"/>
    <xf numFmtId="0" fontId="13" fillId="0" borderId="0" xfId="0" applyFont="1" applyFill="1"/>
    <xf numFmtId="0" fontId="19" fillId="0" borderId="1" xfId="0" applyFont="1" applyFill="1" applyBorder="1" applyAlignment="1">
      <alignment horizontal="center" vertical="center" wrapText="1"/>
    </xf>
    <xf numFmtId="0" fontId="8" fillId="0" borderId="0" xfId="0" applyFont="1" applyFill="1"/>
    <xf numFmtId="0" fontId="31" fillId="0" borderId="0" xfId="0" applyFont="1" applyFill="1"/>
    <xf numFmtId="0" fontId="2" fillId="3" borderId="0" xfId="0" applyFont="1" applyFill="1"/>
    <xf numFmtId="167" fontId="19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3" fontId="33" fillId="0" borderId="1" xfId="0" applyNumberFormat="1" applyFont="1" applyFill="1" applyBorder="1" applyAlignment="1">
      <alignment horizontal="center" vertical="center" wrapText="1"/>
    </xf>
    <xf numFmtId="0" fontId="34" fillId="0" borderId="0" xfId="0" applyFont="1" applyFill="1"/>
    <xf numFmtId="0" fontId="5" fillId="0" borderId="1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left" vertical="center" wrapText="1"/>
    </xf>
    <xf numFmtId="167" fontId="7" fillId="0" borderId="1" xfId="0" applyNumberFormat="1" applyFont="1" applyFill="1" applyBorder="1" applyAlignment="1">
      <alignment vertical="center"/>
    </xf>
    <xf numFmtId="165" fontId="7" fillId="0" borderId="1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left" vertical="center" wrapText="1"/>
    </xf>
    <xf numFmtId="167" fontId="6" fillId="0" borderId="1" xfId="0" applyNumberFormat="1" applyFont="1" applyFill="1" applyBorder="1" applyAlignment="1">
      <alignment horizontal="right" vertical="center"/>
    </xf>
    <xf numFmtId="167" fontId="6" fillId="0" borderId="1" xfId="0" applyNumberFormat="1" applyFont="1" applyFill="1" applyBorder="1" applyAlignment="1">
      <alignment vertical="center"/>
    </xf>
    <xf numFmtId="165" fontId="6" fillId="0" borderId="1" xfId="0" applyNumberFormat="1" applyFont="1" applyFill="1" applyBorder="1" applyAlignment="1">
      <alignment horizontal="right" vertical="center"/>
    </xf>
    <xf numFmtId="1" fontId="6" fillId="0" borderId="1" xfId="0" applyNumberFormat="1" applyFont="1" applyFill="1" applyBorder="1" applyAlignment="1">
      <alignment horizontal="right" vertical="center" wrapText="1"/>
    </xf>
    <xf numFmtId="0" fontId="6" fillId="0" borderId="1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vertical="center" wrapText="1"/>
    </xf>
    <xf numFmtId="167" fontId="6" fillId="0" borderId="1" xfId="0" applyNumberFormat="1" applyFont="1" applyFill="1" applyBorder="1" applyAlignment="1" applyProtection="1">
      <alignment horizontal="right" vertical="center"/>
    </xf>
    <xf numFmtId="49" fontId="6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right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vertical="center" wrapText="1"/>
    </xf>
    <xf numFmtId="164" fontId="6" fillId="0" borderId="1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left" vertical="center" wrapText="1"/>
    </xf>
    <xf numFmtId="0" fontId="36" fillId="0" borderId="0" xfId="0" applyFont="1" applyFill="1" applyBorder="1" applyAlignment="1">
      <alignment horizontal="center" vertical="center" wrapText="1"/>
    </xf>
    <xf numFmtId="165" fontId="15" fillId="0" borderId="1" xfId="0" applyNumberFormat="1" applyFont="1" applyFill="1" applyBorder="1" applyAlignment="1">
      <alignment horizontal="center" vertical="center" wrapText="1"/>
    </xf>
    <xf numFmtId="1" fontId="29" fillId="0" borderId="1" xfId="0" applyNumberFormat="1" applyFont="1" applyFill="1" applyBorder="1" applyAlignment="1">
      <alignment horizontal="center" vertical="center" wrapText="1"/>
    </xf>
    <xf numFmtId="168" fontId="7" fillId="0" borderId="1" xfId="0" applyNumberFormat="1" applyFont="1" applyFill="1" applyBorder="1" applyAlignment="1">
      <alignment vertical="center"/>
    </xf>
    <xf numFmtId="164" fontId="7" fillId="0" borderId="1" xfId="0" applyNumberFormat="1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vertical="top" wrapText="1"/>
    </xf>
    <xf numFmtId="167" fontId="15" fillId="0" borderId="1" xfId="0" applyNumberFormat="1" applyFont="1" applyFill="1" applyBorder="1" applyAlignment="1">
      <alignment horizontal="right" vertical="center"/>
    </xf>
    <xf numFmtId="0" fontId="6" fillId="0" borderId="2" xfId="0" applyFont="1" applyFill="1" applyBorder="1" applyAlignment="1">
      <alignment vertical="top" wrapText="1"/>
    </xf>
    <xf numFmtId="167" fontId="15" fillId="0" borderId="1" xfId="0" applyNumberFormat="1" applyFont="1" applyFill="1" applyBorder="1" applyAlignment="1">
      <alignment horizontal="right" vertical="center" wrapText="1"/>
    </xf>
    <xf numFmtId="167" fontId="13" fillId="0" borderId="1" xfId="0" applyNumberFormat="1" applyFont="1" applyFill="1" applyBorder="1" applyAlignment="1" applyProtection="1">
      <alignment horizontal="right" vertical="center" wrapText="1"/>
    </xf>
    <xf numFmtId="167" fontId="7" fillId="0" borderId="1" xfId="0" applyNumberFormat="1" applyFont="1" applyFill="1" applyBorder="1" applyAlignment="1" applyProtection="1">
      <alignment horizontal="right" vertical="center" wrapText="1"/>
    </xf>
    <xf numFmtId="167" fontId="6" fillId="0" borderId="1" xfId="0" applyNumberFormat="1" applyFont="1" applyFill="1" applyBorder="1" applyAlignment="1" applyProtection="1">
      <alignment horizontal="right" vertical="center" wrapText="1"/>
    </xf>
    <xf numFmtId="49" fontId="6" fillId="0" borderId="1" xfId="0" applyNumberFormat="1" applyFont="1" applyFill="1" applyBorder="1" applyAlignment="1" applyProtection="1">
      <alignment horizontal="right" vertical="center"/>
      <protection locked="0"/>
    </xf>
    <xf numFmtId="166" fontId="6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1" xfId="0" applyNumberFormat="1" applyFont="1" applyFill="1" applyBorder="1" applyAlignment="1" applyProtection="1">
      <alignment horizontal="right" vertical="top"/>
    </xf>
    <xf numFmtId="166" fontId="5" fillId="0" borderId="1" xfId="0" applyNumberFormat="1" applyFont="1" applyFill="1" applyBorder="1" applyAlignment="1" applyProtection="1">
      <alignment horizontal="left" vertical="top" wrapText="1"/>
      <protection locked="0"/>
    </xf>
    <xf numFmtId="167" fontId="5" fillId="0" borderId="1" xfId="0" applyNumberFormat="1" applyFont="1" applyFill="1" applyBorder="1" applyAlignment="1" applyProtection="1">
      <alignment horizontal="right" vertical="center" wrapText="1"/>
    </xf>
    <xf numFmtId="49" fontId="6" fillId="0" borderId="1" xfId="0" applyNumberFormat="1" applyFont="1" applyFill="1" applyBorder="1" applyAlignment="1" applyProtection="1">
      <alignment horizontal="right" vertical="top"/>
    </xf>
    <xf numFmtId="0" fontId="21" fillId="0" borderId="1" xfId="0" applyFont="1" applyFill="1" applyBorder="1" applyAlignment="1">
      <alignment wrapText="1"/>
    </xf>
    <xf numFmtId="167" fontId="15" fillId="0" borderId="1" xfId="0" applyNumberFormat="1" applyFont="1" applyFill="1" applyBorder="1" applyAlignment="1" applyProtection="1">
      <alignment horizontal="right" vertical="center" wrapText="1"/>
    </xf>
    <xf numFmtId="167" fontId="10" fillId="0" borderId="1" xfId="0" applyNumberFormat="1" applyFont="1" applyFill="1" applyBorder="1" applyAlignment="1" applyProtection="1">
      <alignment horizontal="right" vertical="center" wrapText="1"/>
    </xf>
    <xf numFmtId="49" fontId="6" fillId="0" borderId="1" xfId="0" applyNumberFormat="1" applyFont="1" applyFill="1" applyBorder="1" applyAlignment="1" applyProtection="1">
      <alignment horizontal="right" vertical="top"/>
      <protection locked="0"/>
    </xf>
    <xf numFmtId="0" fontId="21" fillId="0" borderId="1" xfId="0" applyFont="1" applyFill="1" applyBorder="1" applyAlignment="1">
      <alignment vertical="center" wrapText="1"/>
    </xf>
    <xf numFmtId="0" fontId="2" fillId="4" borderId="0" xfId="0" applyFont="1" applyFill="1"/>
    <xf numFmtId="0" fontId="6" fillId="0" borderId="1" xfId="0" applyFont="1" applyFill="1" applyBorder="1" applyAlignment="1">
      <alignment wrapText="1"/>
    </xf>
    <xf numFmtId="166" fontId="5" fillId="0" borderId="1" xfId="0" applyNumberFormat="1" applyFont="1" applyFill="1" applyBorder="1" applyAlignment="1" applyProtection="1">
      <alignment horizontal="left" vertical="top" wrapText="1"/>
    </xf>
    <xf numFmtId="166" fontId="6" fillId="0" borderId="1" xfId="0" applyNumberFormat="1" applyFont="1" applyFill="1" applyBorder="1" applyAlignment="1" applyProtection="1">
      <alignment horizontal="left" vertical="top" wrapText="1"/>
      <protection locked="0"/>
    </xf>
    <xf numFmtId="167" fontId="37" fillId="0" borderId="1" xfId="0" applyNumberFormat="1" applyFont="1" applyFill="1" applyBorder="1" applyAlignment="1">
      <alignment horizontal="right" vertical="center"/>
    </xf>
    <xf numFmtId="167" fontId="25" fillId="0" borderId="1" xfId="0" applyNumberFormat="1" applyFont="1" applyFill="1" applyBorder="1" applyAlignment="1">
      <alignment horizontal="right" vertical="center"/>
    </xf>
    <xf numFmtId="2" fontId="6" fillId="0" borderId="1" xfId="0" applyNumberFormat="1" applyFont="1" applyFill="1" applyBorder="1" applyAlignment="1">
      <alignment wrapText="1"/>
    </xf>
    <xf numFmtId="2" fontId="6" fillId="0" borderId="1" xfId="0" applyNumberFormat="1" applyFont="1" applyFill="1" applyBorder="1" applyAlignment="1">
      <alignment vertical="top" wrapText="1"/>
    </xf>
    <xf numFmtId="0" fontId="6" fillId="0" borderId="1" xfId="0" applyNumberFormat="1" applyFont="1" applyFill="1" applyBorder="1" applyAlignment="1" applyProtection="1">
      <alignment vertical="center" wrapText="1"/>
    </xf>
    <xf numFmtId="167" fontId="24" fillId="0" borderId="1" xfId="0" applyNumberFormat="1" applyFont="1" applyFill="1" applyBorder="1" applyAlignment="1" applyProtection="1">
      <alignment horizontal="right" vertical="center" wrapText="1"/>
    </xf>
    <xf numFmtId="167" fontId="24" fillId="0" borderId="1" xfId="0" applyNumberFormat="1" applyFont="1" applyFill="1" applyBorder="1" applyAlignment="1">
      <alignment horizontal="right" vertical="center"/>
    </xf>
    <xf numFmtId="167" fontId="23" fillId="0" borderId="1" xfId="0" applyNumberFormat="1" applyFont="1" applyFill="1" applyBorder="1" applyAlignment="1" applyProtection="1">
      <alignment horizontal="right" vertical="center" wrapText="1"/>
    </xf>
    <xf numFmtId="167" fontId="28" fillId="0" borderId="1" xfId="0" applyNumberFormat="1" applyFont="1" applyFill="1" applyBorder="1"/>
    <xf numFmtId="0" fontId="6" fillId="0" borderId="1" xfId="0" applyNumberFormat="1" applyFont="1" applyFill="1" applyBorder="1" applyAlignment="1" applyProtection="1">
      <alignment horizontal="right" vertical="center" wrapText="1"/>
    </xf>
    <xf numFmtId="49" fontId="6" fillId="0" borderId="1" xfId="0" applyNumberFormat="1" applyFont="1" applyFill="1" applyBorder="1" applyAlignment="1" applyProtection="1">
      <alignment horizontal="right" vertical="center" wrapText="1"/>
    </xf>
    <xf numFmtId="49" fontId="7" fillId="0" borderId="1" xfId="0" applyNumberFormat="1" applyFont="1" applyFill="1" applyBorder="1" applyAlignment="1" applyProtection="1">
      <alignment horizontal="right" vertical="center"/>
      <protection locked="0"/>
    </xf>
    <xf numFmtId="167" fontId="19" fillId="0" borderId="1" xfId="0" applyNumberFormat="1" applyFont="1" applyFill="1" applyBorder="1" applyAlignment="1" applyProtection="1">
      <alignment horizontal="right" vertical="center" wrapText="1"/>
    </xf>
    <xf numFmtId="167" fontId="19" fillId="0" borderId="1" xfId="0" applyNumberFormat="1" applyFont="1" applyFill="1" applyBorder="1" applyAlignment="1">
      <alignment horizontal="right" vertical="center"/>
    </xf>
    <xf numFmtId="49" fontId="7" fillId="0" borderId="1" xfId="0" applyNumberFormat="1" applyFont="1" applyFill="1" applyBorder="1" applyAlignment="1" applyProtection="1">
      <alignment horizontal="right" wrapText="1"/>
      <protection locked="0"/>
    </xf>
    <xf numFmtId="0" fontId="5" fillId="0" borderId="1" xfId="0" applyFont="1" applyFill="1" applyBorder="1" applyAlignment="1">
      <alignment wrapText="1"/>
    </xf>
    <xf numFmtId="167" fontId="21" fillId="0" borderId="1" xfId="0" applyNumberFormat="1" applyFont="1" applyFill="1" applyBorder="1" applyAlignment="1" applyProtection="1">
      <alignment horizontal="right" vertical="center" wrapText="1"/>
    </xf>
    <xf numFmtId="167" fontId="21" fillId="0" borderId="1" xfId="0" applyNumberFormat="1" applyFont="1" applyFill="1" applyBorder="1" applyAlignment="1">
      <alignment horizontal="right" vertical="center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right" vertical="top"/>
      <protection locked="0"/>
    </xf>
    <xf numFmtId="0" fontId="5" fillId="0" borderId="1" xfId="0" applyFont="1" applyFill="1" applyBorder="1" applyAlignment="1">
      <alignment horizontal="left" vertical="top" wrapText="1"/>
    </xf>
    <xf numFmtId="167" fontId="14" fillId="0" borderId="1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wrapText="1"/>
    </xf>
    <xf numFmtId="0" fontId="6" fillId="0" borderId="0" xfId="0" applyFont="1" applyFill="1"/>
    <xf numFmtId="49" fontId="6" fillId="0" borderId="1" xfId="0" applyNumberFormat="1" applyFont="1" applyFill="1" applyBorder="1" applyAlignment="1">
      <alignment horizontal="left" vertical="top" wrapText="1"/>
    </xf>
    <xf numFmtId="0" fontId="5" fillId="0" borderId="1" xfId="0" applyNumberFormat="1" applyFont="1" applyFill="1" applyBorder="1" applyAlignment="1">
      <alignment horizontal="right" vertical="center"/>
    </xf>
    <xf numFmtId="49" fontId="6" fillId="0" borderId="1" xfId="0" applyNumberFormat="1" applyFont="1" applyFill="1" applyBorder="1" applyAlignment="1" applyProtection="1">
      <alignment horizontal="right" vertical="center"/>
    </xf>
    <xf numFmtId="0" fontId="6" fillId="0" borderId="1" xfId="0" applyNumberFormat="1" applyFont="1" applyFill="1" applyBorder="1" applyAlignment="1" applyProtection="1">
      <alignment vertical="top" wrapText="1"/>
    </xf>
    <xf numFmtId="166" fontId="6" fillId="0" borderId="1" xfId="0" applyNumberFormat="1" applyFont="1" applyFill="1" applyBorder="1" applyAlignment="1" applyProtection="1">
      <alignment vertical="top" wrapText="1"/>
      <protection locked="0"/>
    </xf>
    <xf numFmtId="0" fontId="6" fillId="0" borderId="1" xfId="0" applyNumberFormat="1" applyFont="1" applyFill="1" applyBorder="1" applyAlignment="1" applyProtection="1">
      <alignment horizontal="left" vertical="top" wrapText="1"/>
    </xf>
    <xf numFmtId="14" fontId="6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32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left" vertical="top" wrapText="1"/>
    </xf>
    <xf numFmtId="167" fontId="25" fillId="0" borderId="1" xfId="0" applyNumberFormat="1" applyFont="1" applyFill="1" applyBorder="1" applyAlignment="1" applyProtection="1">
      <alignment horizontal="right" vertical="center"/>
    </xf>
    <xf numFmtId="167" fontId="25" fillId="0" borderId="1" xfId="0" applyNumberFormat="1" applyFont="1" applyFill="1" applyBorder="1" applyAlignment="1">
      <alignment horizontal="right" vertical="center" wrapText="1"/>
    </xf>
    <xf numFmtId="0" fontId="2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justify" wrapText="1"/>
    </xf>
    <xf numFmtId="49" fontId="5" fillId="0" borderId="1" xfId="0" applyNumberFormat="1" applyFont="1" applyFill="1" applyBorder="1" applyAlignment="1" applyProtection="1">
      <alignment horizontal="right" vertical="center"/>
      <protection locked="0"/>
    </xf>
    <xf numFmtId="167" fontId="13" fillId="0" borderId="1" xfId="0" applyNumberFormat="1" applyFont="1" applyFill="1" applyBorder="1" applyAlignment="1">
      <alignment horizontal="right" vertical="center"/>
    </xf>
    <xf numFmtId="167" fontId="5" fillId="0" borderId="1" xfId="0" applyNumberFormat="1" applyFont="1" applyFill="1" applyBorder="1" applyAlignment="1">
      <alignment horizontal="right" vertical="center"/>
    </xf>
    <xf numFmtId="167" fontId="29" fillId="0" borderId="1" xfId="0" applyNumberFormat="1" applyFont="1" applyFill="1" applyBorder="1" applyAlignment="1"/>
    <xf numFmtId="168" fontId="7" fillId="0" borderId="1" xfId="0" applyNumberFormat="1" applyFont="1" applyFill="1" applyBorder="1" applyAlignment="1" applyProtection="1">
      <alignment horizontal="right" vertical="center" wrapText="1"/>
    </xf>
    <xf numFmtId="168" fontId="6" fillId="0" borderId="1" xfId="0" applyNumberFormat="1" applyFont="1" applyFill="1" applyBorder="1" applyAlignment="1" applyProtection="1">
      <alignment horizontal="right" vertical="center" wrapText="1"/>
    </xf>
    <xf numFmtId="168" fontId="5" fillId="0" borderId="1" xfId="0" applyNumberFormat="1" applyFont="1" applyFill="1" applyBorder="1" applyAlignment="1" applyProtection="1">
      <alignment horizontal="right" vertical="center" wrapText="1"/>
    </xf>
    <xf numFmtId="168" fontId="15" fillId="0" borderId="1" xfId="0" applyNumberFormat="1" applyFont="1" applyFill="1" applyBorder="1" applyAlignment="1">
      <alignment horizontal="right" vertical="center"/>
    </xf>
    <xf numFmtId="168" fontId="23" fillId="0" borderId="1" xfId="0" applyNumberFormat="1" applyFont="1" applyFill="1" applyBorder="1" applyAlignment="1" applyProtection="1">
      <alignment horizontal="right" vertical="center" wrapText="1"/>
    </xf>
    <xf numFmtId="167" fontId="6" fillId="0" borderId="1" xfId="0" applyNumberFormat="1" applyFont="1" applyFill="1" applyBorder="1" applyAlignment="1" applyProtection="1">
      <alignment horizontal="right"/>
    </xf>
    <xf numFmtId="167" fontId="10" fillId="0" borderId="1" xfId="0" applyNumberFormat="1" applyFont="1" applyFill="1" applyBorder="1" applyAlignment="1">
      <alignment horizontal="right"/>
    </xf>
    <xf numFmtId="167" fontId="5" fillId="0" borderId="1" xfId="0" applyNumberFormat="1" applyFont="1" applyFill="1" applyBorder="1" applyAlignment="1" applyProtection="1">
      <alignment horizontal="right" vertical="center"/>
    </xf>
    <xf numFmtId="167" fontId="13" fillId="0" borderId="1" xfId="0" applyNumberFormat="1" applyFont="1" applyFill="1" applyBorder="1" applyAlignment="1" applyProtection="1">
      <alignment horizontal="right" vertical="center"/>
    </xf>
    <xf numFmtId="167" fontId="11" fillId="0" borderId="1" xfId="0" applyNumberFormat="1" applyFont="1" applyFill="1" applyBorder="1" applyAlignment="1">
      <alignment horizontal="right" wrapText="1"/>
    </xf>
    <xf numFmtId="167" fontId="15" fillId="0" borderId="1" xfId="0" applyNumberFormat="1" applyFont="1" applyFill="1" applyBorder="1"/>
    <xf numFmtId="167" fontId="6" fillId="0" borderId="1" xfId="0" applyNumberFormat="1" applyFont="1" applyFill="1" applyBorder="1" applyAlignment="1"/>
    <xf numFmtId="0" fontId="6" fillId="0" borderId="1" xfId="0" applyFont="1" applyFill="1" applyBorder="1" applyAlignment="1">
      <alignment horizontal="right"/>
    </xf>
    <xf numFmtId="167" fontId="15" fillId="0" borderId="1" xfId="0" applyNumberFormat="1" applyFont="1" applyFill="1" applyBorder="1" applyAlignment="1"/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center" wrapText="1"/>
    </xf>
    <xf numFmtId="167" fontId="19" fillId="0" borderId="1" xfId="0" applyNumberFormat="1" applyFont="1" applyFill="1" applyBorder="1" applyAlignment="1">
      <alignment horizontal="center" vertical="top" wrapText="1"/>
    </xf>
    <xf numFmtId="167" fontId="7" fillId="0" borderId="1" xfId="0" applyNumberFormat="1" applyFont="1" applyFill="1" applyBorder="1" applyAlignment="1">
      <alignment horizontal="center" vertical="top" wrapText="1"/>
    </xf>
    <xf numFmtId="165" fontId="6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right"/>
    </xf>
    <xf numFmtId="0" fontId="5" fillId="0" borderId="1" xfId="0" applyFont="1" applyFill="1" applyBorder="1" applyAlignment="1"/>
    <xf numFmtId="167" fontId="13" fillId="0" borderId="1" xfId="0" applyNumberFormat="1" applyFont="1" applyFill="1" applyBorder="1" applyAlignment="1">
      <alignment vertical="center"/>
    </xf>
    <xf numFmtId="167" fontId="5" fillId="0" borderId="1" xfId="0" applyNumberFormat="1" applyFont="1" applyFill="1" applyBorder="1" applyAlignment="1"/>
    <xf numFmtId="167" fontId="15" fillId="0" borderId="1" xfId="0" applyNumberFormat="1" applyFont="1" applyFill="1" applyBorder="1" applyAlignment="1">
      <alignment vertical="center"/>
    </xf>
    <xf numFmtId="167" fontId="6" fillId="0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right" vertical="top"/>
    </xf>
    <xf numFmtId="0" fontId="5" fillId="0" borderId="1" xfId="0" applyFont="1" applyFill="1" applyBorder="1" applyAlignment="1">
      <alignment horizontal="right" vertical="center" wrapText="1"/>
    </xf>
    <xf numFmtId="167" fontId="14" fillId="0" borderId="1" xfId="0" applyNumberFormat="1" applyFont="1" applyFill="1" applyBorder="1" applyAlignment="1" applyProtection="1">
      <alignment horizontal="right" vertical="center" wrapText="1"/>
    </xf>
    <xf numFmtId="166" fontId="20" fillId="0" borderId="1" xfId="0" applyNumberFormat="1" applyFont="1" applyFill="1" applyBorder="1" applyAlignment="1" applyProtection="1">
      <alignment horizontal="left" vertical="top" wrapText="1"/>
      <protection locked="0"/>
    </xf>
    <xf numFmtId="167" fontId="27" fillId="0" borderId="1" xfId="0" applyNumberFormat="1" applyFont="1" applyFill="1" applyBorder="1" applyAlignment="1">
      <alignment horizontal="right" vertical="center"/>
    </xf>
    <xf numFmtId="49" fontId="5" fillId="0" borderId="1" xfId="0" applyNumberFormat="1" applyFont="1" applyFill="1" applyBorder="1" applyAlignment="1" applyProtection="1">
      <alignment horizontal="right" vertical="center" wrapText="1"/>
      <protection locked="0"/>
    </xf>
    <xf numFmtId="167" fontId="30" fillId="0" borderId="1" xfId="0" applyNumberFormat="1" applyFont="1" applyFill="1" applyBorder="1" applyAlignment="1" applyProtection="1">
      <alignment horizontal="right" vertical="center" wrapText="1"/>
    </xf>
    <xf numFmtId="168" fontId="30" fillId="0" borderId="1" xfId="0" applyNumberFormat="1" applyFont="1" applyFill="1" applyBorder="1" applyAlignment="1" applyProtection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49" fontId="5" fillId="0" borderId="1" xfId="0" applyNumberFormat="1" applyFont="1" applyFill="1" applyBorder="1" applyAlignment="1" applyProtection="1">
      <alignment horizontal="right" wrapText="1"/>
      <protection locked="0"/>
    </xf>
    <xf numFmtId="49" fontId="6" fillId="0" borderId="1" xfId="0" applyNumberFormat="1" applyFont="1" applyFill="1" applyBorder="1" applyAlignment="1" applyProtection="1">
      <alignment horizontal="right" wrapText="1"/>
      <protection locked="0"/>
    </xf>
    <xf numFmtId="167" fontId="7" fillId="0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vertical="center" wrapText="1"/>
    </xf>
    <xf numFmtId="49" fontId="7" fillId="0" borderId="1" xfId="0" applyNumberFormat="1" applyFont="1" applyFill="1" applyBorder="1" applyAlignment="1" applyProtection="1">
      <alignment horizontal="right" vertical="top"/>
      <protection locked="0"/>
    </xf>
    <xf numFmtId="0" fontId="7" fillId="0" borderId="1" xfId="0" applyFont="1" applyFill="1" applyBorder="1" applyAlignment="1">
      <alignment vertical="center" wrapText="1"/>
    </xf>
    <xf numFmtId="49" fontId="7" fillId="0" borderId="1" xfId="0" applyNumberFormat="1" applyFont="1" applyFill="1" applyBorder="1" applyAlignment="1" applyProtection="1">
      <alignment horizontal="right" vertical="top"/>
    </xf>
    <xf numFmtId="166" fontId="7" fillId="0" borderId="1" xfId="0" applyNumberFormat="1" applyFont="1" applyFill="1" applyBorder="1" applyAlignment="1" applyProtection="1">
      <alignment horizontal="left" vertical="top" wrapText="1"/>
    </xf>
    <xf numFmtId="0" fontId="5" fillId="0" borderId="1" xfId="0" applyFont="1" applyFill="1" applyBorder="1" applyAlignment="1">
      <alignment vertical="top" wrapText="1"/>
    </xf>
    <xf numFmtId="0" fontId="12" fillId="0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68" fontId="13" fillId="0" borderId="1" xfId="0" applyNumberFormat="1" applyFont="1" applyFill="1" applyBorder="1" applyAlignment="1" applyProtection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26" Type="http://schemas.openxmlformats.org/officeDocument/2006/relationships/revisionLog" Target="revisionLog14.xml"/><Relationship Id="rId117" Type="http://schemas.openxmlformats.org/officeDocument/2006/relationships/revisionLog" Target="revisionLog11.xml"/><Relationship Id="rId21" Type="http://schemas.openxmlformats.org/officeDocument/2006/relationships/revisionLog" Target="revisionLog141.xml"/><Relationship Id="rId42" Type="http://schemas.openxmlformats.org/officeDocument/2006/relationships/revisionLog" Target="revisionLog16.xml"/><Relationship Id="rId47" Type="http://schemas.openxmlformats.org/officeDocument/2006/relationships/revisionLog" Target="revisionLog17.xml"/><Relationship Id="rId63" Type="http://schemas.openxmlformats.org/officeDocument/2006/relationships/revisionLog" Target="revisionLog19.xml"/><Relationship Id="rId68" Type="http://schemas.openxmlformats.org/officeDocument/2006/relationships/revisionLog" Target="revisionLog110.xml"/><Relationship Id="rId84" Type="http://schemas.openxmlformats.org/officeDocument/2006/relationships/revisionLog" Target="revisionLog111.xml"/><Relationship Id="rId89" Type="http://schemas.openxmlformats.org/officeDocument/2006/relationships/revisionLog" Target="revisionLog25.xml"/><Relationship Id="rId112" Type="http://schemas.openxmlformats.org/officeDocument/2006/relationships/revisionLog" Target="revisionLog112.xml"/><Relationship Id="rId16" Type="http://schemas.openxmlformats.org/officeDocument/2006/relationships/revisionLog" Target="revisionLog14111.xml"/><Relationship Id="rId107" Type="http://schemas.openxmlformats.org/officeDocument/2006/relationships/revisionLog" Target="revisionLog1121.xml"/><Relationship Id="rId11" Type="http://schemas.openxmlformats.org/officeDocument/2006/relationships/revisionLog" Target="revisionLog1311.xml"/><Relationship Id="rId32" Type="http://schemas.openxmlformats.org/officeDocument/2006/relationships/revisionLog" Target="revisionLog1711.xml"/><Relationship Id="rId37" Type="http://schemas.openxmlformats.org/officeDocument/2006/relationships/revisionLog" Target="revisionLog18111.xml"/><Relationship Id="rId53" Type="http://schemas.openxmlformats.org/officeDocument/2006/relationships/revisionLog" Target="revisionLog11211.xml"/><Relationship Id="rId58" Type="http://schemas.openxmlformats.org/officeDocument/2006/relationships/revisionLog" Target="revisionLog1112.xml"/><Relationship Id="rId74" Type="http://schemas.openxmlformats.org/officeDocument/2006/relationships/revisionLog" Target="revisionLog5.xml"/><Relationship Id="rId79" Type="http://schemas.openxmlformats.org/officeDocument/2006/relationships/revisionLog" Target="revisionLog10.xml"/><Relationship Id="rId102" Type="http://schemas.openxmlformats.org/officeDocument/2006/relationships/revisionLog" Target="revisionLog13.xml"/><Relationship Id="rId5" Type="http://schemas.openxmlformats.org/officeDocument/2006/relationships/revisionLog" Target="revisionLog12111.xml"/><Relationship Id="rId90" Type="http://schemas.openxmlformats.org/officeDocument/2006/relationships/revisionLog" Target="revisionLog26.xml"/><Relationship Id="rId95" Type="http://schemas.openxmlformats.org/officeDocument/2006/relationships/revisionLog" Target="revisionLog27.xml"/><Relationship Id="rId61" Type="http://schemas.openxmlformats.org/officeDocument/2006/relationships/revisionLog" Target="revisionLog1921.xml"/><Relationship Id="rId82" Type="http://schemas.openxmlformats.org/officeDocument/2006/relationships/revisionLog" Target="revisionLog22.xml"/><Relationship Id="rId19" Type="http://schemas.openxmlformats.org/officeDocument/2006/relationships/revisionLog" Target="revisionLog151111.xml"/><Relationship Id="rId22" Type="http://schemas.openxmlformats.org/officeDocument/2006/relationships/revisionLog" Target="revisionLog1611111.xml"/><Relationship Id="rId27" Type="http://schemas.openxmlformats.org/officeDocument/2006/relationships/revisionLog" Target="revisionLog171111.xml"/><Relationship Id="rId43" Type="http://schemas.openxmlformats.org/officeDocument/2006/relationships/revisionLog" Target="revisionLog110111.xml"/><Relationship Id="rId48" Type="http://schemas.openxmlformats.org/officeDocument/2006/relationships/revisionLog" Target="revisionLog112111.xml"/><Relationship Id="rId64" Type="http://schemas.openxmlformats.org/officeDocument/2006/relationships/revisionLog" Target="revisionLog1151.xml"/><Relationship Id="rId69" Type="http://schemas.openxmlformats.org/officeDocument/2006/relationships/revisionLog" Target="revisionLog3.xml"/><Relationship Id="rId14" Type="http://schemas.openxmlformats.org/officeDocument/2006/relationships/revisionLog" Target="revisionLog1411111.xml"/><Relationship Id="rId30" Type="http://schemas.openxmlformats.org/officeDocument/2006/relationships/revisionLog" Target="revisionLog18111111.xml"/><Relationship Id="rId35" Type="http://schemas.openxmlformats.org/officeDocument/2006/relationships/revisionLog" Target="revisionLog19111.xml"/><Relationship Id="rId56" Type="http://schemas.openxmlformats.org/officeDocument/2006/relationships/revisionLog" Target="revisionLog11121.xml"/><Relationship Id="rId77" Type="http://schemas.openxmlformats.org/officeDocument/2006/relationships/revisionLog" Target="revisionLog8.xml"/><Relationship Id="rId100" Type="http://schemas.openxmlformats.org/officeDocument/2006/relationships/revisionLog" Target="revisionLog131.xml"/><Relationship Id="rId105" Type="http://schemas.openxmlformats.org/officeDocument/2006/relationships/revisionLog" Target="revisionLog28.xml"/><Relationship Id="rId113" Type="http://schemas.openxmlformats.org/officeDocument/2006/relationships/revisionLog" Target="revisionLog151.xml"/><Relationship Id="rId118" Type="http://schemas.openxmlformats.org/officeDocument/2006/relationships/revisionLog" Target="revisionLog18.xml"/><Relationship Id="rId8" Type="http://schemas.openxmlformats.org/officeDocument/2006/relationships/revisionLog" Target="revisionLog11311.xml"/><Relationship Id="rId51" Type="http://schemas.openxmlformats.org/officeDocument/2006/relationships/revisionLog" Target="revisionLog1141.xml"/><Relationship Id="rId72" Type="http://schemas.openxmlformats.org/officeDocument/2006/relationships/revisionLog" Target="revisionLog1161.xml"/><Relationship Id="rId80" Type="http://schemas.openxmlformats.org/officeDocument/2006/relationships/revisionLog" Target="revisionLog20.xml"/><Relationship Id="rId85" Type="http://schemas.openxmlformats.org/officeDocument/2006/relationships/revisionLog" Target="revisionLog114.xml"/><Relationship Id="rId93" Type="http://schemas.openxmlformats.org/officeDocument/2006/relationships/revisionLog" Target="revisionLog115.xml"/><Relationship Id="rId98" Type="http://schemas.openxmlformats.org/officeDocument/2006/relationships/revisionLog" Target="revisionLog1312.xml"/><Relationship Id="rId121" Type="http://schemas.openxmlformats.org/officeDocument/2006/relationships/revisionLog" Target="revisionLog12.xml"/><Relationship Id="rId3" Type="http://schemas.openxmlformats.org/officeDocument/2006/relationships/revisionLog" Target="revisionLog111211.xml"/><Relationship Id="rId12" Type="http://schemas.openxmlformats.org/officeDocument/2006/relationships/revisionLog" Target="revisionLog13121.xml"/><Relationship Id="rId17" Type="http://schemas.openxmlformats.org/officeDocument/2006/relationships/revisionLog" Target="revisionLog1411.xml"/><Relationship Id="rId25" Type="http://schemas.openxmlformats.org/officeDocument/2006/relationships/revisionLog" Target="revisionLog1511.xml"/><Relationship Id="rId33" Type="http://schemas.openxmlformats.org/officeDocument/2006/relationships/revisionLog" Target="revisionLog161.xml"/><Relationship Id="rId38" Type="http://schemas.openxmlformats.org/officeDocument/2006/relationships/revisionLog" Target="revisionLog171.xml"/><Relationship Id="rId46" Type="http://schemas.openxmlformats.org/officeDocument/2006/relationships/revisionLog" Target="revisionLog181.xml"/><Relationship Id="rId59" Type="http://schemas.openxmlformats.org/officeDocument/2006/relationships/revisionLog" Target="revisionLog19211.xml"/><Relationship Id="rId67" Type="http://schemas.openxmlformats.org/officeDocument/2006/relationships/revisionLog" Target="revisionLog2.xml"/><Relationship Id="rId103" Type="http://schemas.openxmlformats.org/officeDocument/2006/relationships/revisionLog" Target="revisionLog116.xml"/><Relationship Id="rId108" Type="http://schemas.openxmlformats.org/officeDocument/2006/relationships/revisionLog" Target="revisionLog121.xml"/><Relationship Id="rId116" Type="http://schemas.openxmlformats.org/officeDocument/2006/relationships/revisionLog" Target="revisionLog182.xml"/><Relationship Id="rId20" Type="http://schemas.openxmlformats.org/officeDocument/2006/relationships/revisionLog" Target="revisionLog15111.xml"/><Relationship Id="rId41" Type="http://schemas.openxmlformats.org/officeDocument/2006/relationships/revisionLog" Target="revisionLog1811.xml"/><Relationship Id="rId54" Type="http://schemas.openxmlformats.org/officeDocument/2006/relationships/revisionLog" Target="revisionLog191.xml"/><Relationship Id="rId62" Type="http://schemas.openxmlformats.org/officeDocument/2006/relationships/revisionLog" Target="revisionLog192.xml"/><Relationship Id="rId70" Type="http://schemas.openxmlformats.org/officeDocument/2006/relationships/revisionLog" Target="revisionLog11611.xml"/><Relationship Id="rId75" Type="http://schemas.openxmlformats.org/officeDocument/2006/relationships/revisionLog" Target="revisionLog6.xml"/><Relationship Id="rId83" Type="http://schemas.openxmlformats.org/officeDocument/2006/relationships/revisionLog" Target="revisionLog117.xml"/><Relationship Id="rId88" Type="http://schemas.openxmlformats.org/officeDocument/2006/relationships/revisionLog" Target="revisionLog1152.xml"/><Relationship Id="rId91" Type="http://schemas.openxmlformats.org/officeDocument/2006/relationships/revisionLog" Target="revisionLog1162.xml"/><Relationship Id="rId96" Type="http://schemas.openxmlformats.org/officeDocument/2006/relationships/revisionLog" Target="revisionLog118.xml"/><Relationship Id="rId111" Type="http://schemas.openxmlformats.org/officeDocument/2006/relationships/revisionLog" Target="revisionLog1512.xml"/><Relationship Id="rId1" Type="http://schemas.openxmlformats.org/officeDocument/2006/relationships/revisionLog" Target="revisionLog11111.xml"/><Relationship Id="rId6" Type="http://schemas.openxmlformats.org/officeDocument/2006/relationships/revisionLog" Target="revisionLog1211.xml"/><Relationship Id="rId15" Type="http://schemas.openxmlformats.org/officeDocument/2006/relationships/revisionLog" Target="revisionLog141111.xml"/><Relationship Id="rId23" Type="http://schemas.openxmlformats.org/officeDocument/2006/relationships/revisionLog" Target="revisionLog161111.xml"/><Relationship Id="rId28" Type="http://schemas.openxmlformats.org/officeDocument/2006/relationships/revisionLog" Target="revisionLog17111.xml"/><Relationship Id="rId36" Type="http://schemas.openxmlformats.org/officeDocument/2006/relationships/revisionLog" Target="revisionLog181111.xml"/><Relationship Id="rId49" Type="http://schemas.openxmlformats.org/officeDocument/2006/relationships/revisionLog" Target="revisionLog11212.xml"/><Relationship Id="rId57" Type="http://schemas.openxmlformats.org/officeDocument/2006/relationships/revisionLog" Target="revisionLog11122.xml"/><Relationship Id="rId106" Type="http://schemas.openxmlformats.org/officeDocument/2006/relationships/revisionLog" Target="revisionLog29.xml"/><Relationship Id="rId114" Type="http://schemas.openxmlformats.org/officeDocument/2006/relationships/revisionLog" Target="revisionLog1821.xml"/><Relationship Id="rId119" Type="http://schemas.openxmlformats.org/officeDocument/2006/relationships/revisionLog" Target="revisionLog119.xml"/><Relationship Id="rId10" Type="http://schemas.openxmlformats.org/officeDocument/2006/relationships/revisionLog" Target="revisionLog13111.xml"/><Relationship Id="rId31" Type="http://schemas.openxmlformats.org/officeDocument/2006/relationships/revisionLog" Target="revisionLog1811111.xml"/><Relationship Id="rId44" Type="http://schemas.openxmlformats.org/officeDocument/2006/relationships/revisionLog" Target="revisionLog11011.xml"/><Relationship Id="rId52" Type="http://schemas.openxmlformats.org/officeDocument/2006/relationships/revisionLog" Target="revisionLog1131.xml"/><Relationship Id="rId60" Type="http://schemas.openxmlformats.org/officeDocument/2006/relationships/revisionLog" Target="revisionLog1142.xml"/><Relationship Id="rId65" Type="http://schemas.openxmlformats.org/officeDocument/2006/relationships/revisionLog" Target="revisionLog11521.xml"/><Relationship Id="rId73" Type="http://schemas.openxmlformats.org/officeDocument/2006/relationships/revisionLog" Target="revisionLog11621.xml"/><Relationship Id="rId78" Type="http://schemas.openxmlformats.org/officeDocument/2006/relationships/revisionLog" Target="revisionLog9.xml"/><Relationship Id="rId81" Type="http://schemas.openxmlformats.org/officeDocument/2006/relationships/revisionLog" Target="revisionLog21.xml"/><Relationship Id="rId86" Type="http://schemas.openxmlformats.org/officeDocument/2006/relationships/revisionLog" Target="revisionLog23.xml"/><Relationship Id="rId94" Type="http://schemas.openxmlformats.org/officeDocument/2006/relationships/revisionLog" Target="revisionLog1181.xml"/><Relationship Id="rId99" Type="http://schemas.openxmlformats.org/officeDocument/2006/relationships/revisionLog" Target="revisionLog15121.xml"/><Relationship Id="rId101" Type="http://schemas.openxmlformats.org/officeDocument/2006/relationships/revisionLog" Target="revisionLog1191.xml"/><Relationship Id="rId122" Type="http://schemas.openxmlformats.org/officeDocument/2006/relationships/revisionLog" Target="revisionLog1.xml"/><Relationship Id="rId4" Type="http://schemas.openxmlformats.org/officeDocument/2006/relationships/revisionLog" Target="revisionLog121111.xml"/><Relationship Id="rId9" Type="http://schemas.openxmlformats.org/officeDocument/2006/relationships/revisionLog" Target="revisionLog131111.xml"/><Relationship Id="rId13" Type="http://schemas.openxmlformats.org/officeDocument/2006/relationships/revisionLog" Target="revisionLog122.xml"/><Relationship Id="rId18" Type="http://schemas.openxmlformats.org/officeDocument/2006/relationships/revisionLog" Target="revisionLog132.xml"/><Relationship Id="rId39" Type="http://schemas.openxmlformats.org/officeDocument/2006/relationships/revisionLog" Target="revisionLog152.xml"/><Relationship Id="rId109" Type="http://schemas.openxmlformats.org/officeDocument/2006/relationships/revisionLog" Target="revisionLog18211.xml"/><Relationship Id="rId34" Type="http://schemas.openxmlformats.org/officeDocument/2006/relationships/revisionLog" Target="revisionLog151211.xml"/><Relationship Id="rId50" Type="http://schemas.openxmlformats.org/officeDocument/2006/relationships/revisionLog" Target="revisionLog1110.xml"/><Relationship Id="rId55" Type="http://schemas.openxmlformats.org/officeDocument/2006/relationships/revisionLog" Target="revisionLog182111.xml"/><Relationship Id="rId76" Type="http://schemas.openxmlformats.org/officeDocument/2006/relationships/revisionLog" Target="revisionLog7.xml"/><Relationship Id="rId97" Type="http://schemas.openxmlformats.org/officeDocument/2006/relationships/revisionLog" Target="revisionLog123.xml"/><Relationship Id="rId104" Type="http://schemas.openxmlformats.org/officeDocument/2006/relationships/revisionLog" Target="revisionLog120.xml"/><Relationship Id="rId120" Type="http://schemas.openxmlformats.org/officeDocument/2006/relationships/revisionLog" Target="revisionLog124.xml"/><Relationship Id="rId7" Type="http://schemas.openxmlformats.org/officeDocument/2006/relationships/revisionLog" Target="revisionLog1212.xml"/><Relationship Id="rId71" Type="http://schemas.openxmlformats.org/officeDocument/2006/relationships/revisionLog" Target="revisionLog4.xml"/><Relationship Id="rId92" Type="http://schemas.openxmlformats.org/officeDocument/2006/relationships/revisionLog" Target="revisionLog1122.xml"/><Relationship Id="rId2" Type="http://schemas.openxmlformats.org/officeDocument/2006/relationships/revisionLog" Target="revisionLog1111.xml"/><Relationship Id="rId29" Type="http://schemas.openxmlformats.org/officeDocument/2006/relationships/revisionLog" Target="revisionLog1611.xml"/><Relationship Id="rId24" Type="http://schemas.openxmlformats.org/officeDocument/2006/relationships/revisionLog" Target="revisionLog16111.xml"/><Relationship Id="rId40" Type="http://schemas.openxmlformats.org/officeDocument/2006/relationships/revisionLog" Target="revisionLog1911.xml"/><Relationship Id="rId45" Type="http://schemas.openxmlformats.org/officeDocument/2006/relationships/revisionLog" Target="revisionLog1101.xml"/><Relationship Id="rId66" Type="http://schemas.openxmlformats.org/officeDocument/2006/relationships/revisionLog" Target="revisionLog113.xml"/><Relationship Id="rId87" Type="http://schemas.openxmlformats.org/officeDocument/2006/relationships/revisionLog" Target="revisionLog24.xml"/><Relationship Id="rId110" Type="http://schemas.openxmlformats.org/officeDocument/2006/relationships/revisionLog" Target="revisionLog125.xml"/><Relationship Id="rId115" Type="http://schemas.openxmlformats.org/officeDocument/2006/relationships/revisionLog" Target="revisionLog15.xml"/></Relationships>
</file>

<file path=xl/revisions/revisionHeaders.xml><?xml version="1.0" encoding="utf-8"?>
<headers xmlns="http://schemas.openxmlformats.org/spreadsheetml/2006/main" xmlns:r="http://schemas.openxmlformats.org/officeDocument/2006/relationships" guid="{4756340E-BB72-48BC-885D-87975DBDEA6D}" diskRevisions="1" revisionId="1587" version="122">
  <header guid="{66E06432-93F0-4DB4-AED3-44A5C1E0B8AE}" dateTime="2019-10-17T13:46:30" maxSheetId="2" userName="User416a" r:id="rId1">
    <sheetIdMap count="1">
      <sheetId val="1"/>
    </sheetIdMap>
  </header>
  <header guid="{8B348F96-EE31-4542-81E5-EBF2366FE624}" dateTime="2019-10-17T13:46:56" maxSheetId="2" userName="User416a" r:id="rId2" minRId="1" maxRId="4">
    <sheetIdMap count="1">
      <sheetId val="1"/>
    </sheetIdMap>
  </header>
  <header guid="{32A81389-25B7-4C41-B785-C201B874078E}" dateTime="2019-10-21T11:17:19" maxSheetId="2" userName="user457c" r:id="rId3" minRId="6" maxRId="20">
    <sheetIdMap count="1">
      <sheetId val="1"/>
    </sheetIdMap>
  </header>
  <header guid="{9D42DAA6-0164-4EA5-91F5-8B0C92B5694C}" dateTime="2019-10-21T11:17:19" maxSheetId="2" userName="user457c" r:id="rId4">
    <sheetIdMap count="1">
      <sheetId val="1"/>
    </sheetIdMap>
  </header>
  <header guid="{5084AFD0-8BB9-406A-B5F5-2F1AEE1BFD81}" dateTime="2019-10-21T11:17:24" maxSheetId="2" userName="user457c" r:id="rId5">
    <sheetIdMap count="1">
      <sheetId val="1"/>
    </sheetIdMap>
  </header>
  <header guid="{FA52C510-01DB-4538-9F78-32BE158002BC}" dateTime="2019-10-21T11:17:24" maxSheetId="2" userName="user457c" r:id="rId6">
    <sheetIdMap count="1">
      <sheetId val="1"/>
    </sheetIdMap>
  </header>
  <header guid="{DFFFC6AF-7B6D-496E-8A48-4CAC2489EDDF}" dateTime="2019-10-21T11:18:34" maxSheetId="2" userName="user457c" r:id="rId7">
    <sheetIdMap count="1">
      <sheetId val="1"/>
    </sheetIdMap>
  </header>
  <header guid="{5F055E4A-77E6-49CF-9D19-652D40F8FF04}" dateTime="2019-10-21T11:18:35" maxSheetId="2" userName="user457c" r:id="rId8">
    <sheetIdMap count="1">
      <sheetId val="1"/>
    </sheetIdMap>
  </header>
  <header guid="{C8684E0E-FD8A-45B9-818C-9E5B7D395C2A}" dateTime="2019-10-21T11:24:18" maxSheetId="2" userName="user457c" r:id="rId9" minRId="39" maxRId="48">
    <sheetIdMap count="1">
      <sheetId val="1"/>
    </sheetIdMap>
  </header>
  <header guid="{8151D5D8-B052-4F02-987C-2CE9E4BBE998}" dateTime="2019-10-21T11:24:18" maxSheetId="2" userName="user457c" r:id="rId10">
    <sheetIdMap count="1">
      <sheetId val="1"/>
    </sheetIdMap>
  </header>
  <header guid="{E45DA513-D6C3-4200-863B-3A8F141DA8C9}" dateTime="2019-10-21T11:24:19" maxSheetId="2" userName="user457c" r:id="rId11">
    <sheetIdMap count="1">
      <sheetId val="1"/>
    </sheetIdMap>
  </header>
  <header guid="{A2F5E3AE-4BD8-4D61-B07D-A01534402CF6}" dateTime="2019-10-21T11:24:22" maxSheetId="2" userName="user457c" r:id="rId12">
    <sheetIdMap count="1">
      <sheetId val="1"/>
    </sheetIdMap>
  </header>
  <header guid="{E818260A-659B-4140-9BF9-84FB26203562}" dateTime="2019-10-21T11:24:52" maxSheetId="2" userName="user457c" r:id="rId13" minRId="61" maxRId="71">
    <sheetIdMap count="1">
      <sheetId val="1"/>
    </sheetIdMap>
  </header>
  <header guid="{418863D3-42D6-4DC1-9A4C-C917166144FB}" dateTime="2019-10-21T11:24:52" maxSheetId="2" userName="user457c" r:id="rId14">
    <sheetIdMap count="1">
      <sheetId val="1"/>
    </sheetIdMap>
  </header>
  <header guid="{B4166BDD-833E-4D09-9228-177D0B38CAE3}" dateTime="2019-10-21T11:40:37" maxSheetId="2" userName="user457c" r:id="rId15" minRId="78" maxRId="101">
    <sheetIdMap count="1">
      <sheetId val="1"/>
    </sheetIdMap>
  </header>
  <header guid="{0519B0C0-4703-49EF-A968-99D841B37971}" dateTime="2019-10-21T11:40:37" maxSheetId="2" userName="user457c" r:id="rId16">
    <sheetIdMap count="1">
      <sheetId val="1"/>
    </sheetIdMap>
  </header>
  <header guid="{70B31F55-D6EA-4E06-BA54-FDC17760BB12}" dateTime="2019-10-21T12:23:24" maxSheetId="2" userName="user457c" r:id="rId17">
    <sheetIdMap count="1">
      <sheetId val="1"/>
    </sheetIdMap>
  </header>
  <header guid="{BDAEE41B-437E-4177-9285-35CAE30387C2}" dateTime="2019-10-21T12:29:43" maxSheetId="2" userName="user457c" r:id="rId18">
    <sheetIdMap count="1">
      <sheetId val="1"/>
    </sheetIdMap>
  </header>
  <header guid="{E7DA19DF-E0AF-4F29-AB67-6FA13D22B902}" dateTime="2019-10-21T13:03:42" maxSheetId="2" userName="user457c" r:id="rId19" minRId="114" maxRId="120">
    <sheetIdMap count="1">
      <sheetId val="1"/>
    </sheetIdMap>
  </header>
  <header guid="{3ADA5C74-3FFC-4916-838F-735A3561EA03}" dateTime="2019-10-21T13:03:42" maxSheetId="2" userName="user457c" r:id="rId20">
    <sheetIdMap count="1">
      <sheetId val="1"/>
    </sheetIdMap>
  </header>
  <header guid="{53209C14-951F-49A9-9180-01B4C03DBC18}" dateTime="2019-10-21T13:23:51" maxSheetId="2" userName="user457c" r:id="rId21" minRId="127" maxRId="175">
    <sheetIdMap count="1">
      <sheetId val="1"/>
    </sheetIdMap>
  </header>
  <header guid="{607A3FE4-B4EF-45D5-80C5-922B94D06EDC}" dateTime="2019-10-21T13:30:18" maxSheetId="2" userName="user457c" r:id="rId22" minRId="179">
    <sheetIdMap count="1">
      <sheetId val="1"/>
    </sheetIdMap>
  </header>
  <header guid="{5457D035-22C8-456E-8378-41EDF5AC6928}" dateTime="2019-10-21T13:30:19" maxSheetId="2" userName="user457c" r:id="rId23">
    <sheetIdMap count="1">
      <sheetId val="1"/>
    </sheetIdMap>
  </header>
  <header guid="{FA618DE2-6787-4F41-BF54-3E699E8E4AB8}" dateTime="2019-10-21T13:34:18" maxSheetId="2" userName="user457c" r:id="rId24" minRId="186" maxRId="189">
    <sheetIdMap count="1">
      <sheetId val="1"/>
    </sheetIdMap>
  </header>
  <header guid="{13E1329D-7E21-41FD-B949-FAF9E3056D2C}" dateTime="2019-10-21T13:34:18" maxSheetId="2" userName="user457c" r:id="rId25">
    <sheetIdMap count="1">
      <sheetId val="1"/>
    </sheetIdMap>
  </header>
  <header guid="{95A97CC1-9857-444B-85CF-F280CB4488B4}" dateTime="2019-10-21T13:47:22" maxSheetId="2" userName="user457c" r:id="rId26" minRId="196" maxRId="232">
    <sheetIdMap count="1">
      <sheetId val="1"/>
    </sheetIdMap>
  </header>
  <header guid="{0D51D9C9-BEA1-48E7-A27F-83D839220F90}" dateTime="2019-10-21T13:49:27" maxSheetId="2" userName="user457c" r:id="rId27" minRId="236" maxRId="340">
    <sheetIdMap count="1">
      <sheetId val="1"/>
    </sheetIdMap>
  </header>
  <header guid="{865C2A69-B5C1-436C-A713-F28D0B086E2A}" dateTime="2019-10-21T13:53:51" maxSheetId="2" userName="user457c" r:id="rId28" minRId="344" maxRId="459">
    <sheetIdMap count="1">
      <sheetId val="1"/>
    </sheetIdMap>
  </header>
  <header guid="{DE246926-DD63-41A9-9B55-95B06CA3DE6E}" dateTime="2019-10-21T13:53:51" maxSheetId="2" userName="user457c" r:id="rId29">
    <sheetIdMap count="1">
      <sheetId val="1"/>
    </sheetIdMap>
  </header>
  <header guid="{054C1B55-20E0-4751-875E-66E8DDB72677}" dateTime="2019-10-21T13:53:52" maxSheetId="2" userName="user457c" r:id="rId30">
    <sheetIdMap count="1">
      <sheetId val="1"/>
    </sheetIdMap>
  </header>
  <header guid="{49015B98-DD73-40CC-81BF-E58BF31BDEE4}" dateTime="2019-10-21T14:00:29" maxSheetId="2" userName="user457c" r:id="rId31" minRId="469" maxRId="482">
    <sheetIdMap count="1">
      <sheetId val="1"/>
    </sheetIdMap>
  </header>
  <header guid="{D12BD6FA-4ACD-4D5B-8427-2CCA769FF556}" dateTime="2019-10-21T14:03:33" maxSheetId="2" userName="user457c" r:id="rId32" minRId="486" maxRId="494">
    <sheetIdMap count="1">
      <sheetId val="1"/>
    </sheetIdMap>
  </header>
  <header guid="{4F7EF4AB-08A2-4C14-9534-95B9AE614A78}" dateTime="2019-10-21T14:11:59" maxSheetId="2" userName="user457c" r:id="rId33" minRId="498" maxRId="512">
    <sheetIdMap count="1">
      <sheetId val="1"/>
    </sheetIdMap>
  </header>
  <header guid="{90A3A959-0C72-4929-BA4C-083FB949B62B}" dateTime="2019-10-21T14:13:28" maxSheetId="2" userName="user457c" r:id="rId34">
    <sheetIdMap count="1">
      <sheetId val="1"/>
    </sheetIdMap>
  </header>
  <header guid="{3885CF33-A30B-475B-807F-74D4B7D85552}" dateTime="2019-10-21T14:13:28" maxSheetId="2" userName="user457c" r:id="rId35">
    <sheetIdMap count="1">
      <sheetId val="1"/>
    </sheetIdMap>
  </header>
  <header guid="{722CC64B-24A0-4BD9-A936-8D854728915A}" dateTime="2019-10-22T09:21:11" maxSheetId="2" userName="User569a" r:id="rId36">
    <sheetIdMap count="1">
      <sheetId val="1"/>
    </sheetIdMap>
  </header>
  <header guid="{0C5699CD-8CC7-4BE3-B7EF-90F513EEB605}" dateTime="2019-10-22T09:52:18" maxSheetId="2" userName="User569c" r:id="rId37" minRId="525" maxRId="542">
    <sheetIdMap count="1">
      <sheetId val="1"/>
    </sheetIdMap>
  </header>
  <header guid="{335EB40E-64D6-4A85-8711-3A1D836F75F6}" dateTime="2019-10-22T09:52:32" maxSheetId="2" userName="User569c" r:id="rId38">
    <sheetIdMap count="1">
      <sheetId val="1"/>
    </sheetIdMap>
  </header>
  <header guid="{74080599-F616-4301-B421-7B9D3520730D}" dateTime="2019-10-22T09:54:38" maxSheetId="2" userName="User569c" r:id="rId39" minRId="545">
    <sheetIdMap count="1">
      <sheetId val="1"/>
    </sheetIdMap>
  </header>
  <header guid="{2FABBD43-6C08-4CE4-8914-6FC6B42573E7}" dateTime="2019-10-22T09:57:55" maxSheetId="2" userName="User569c" r:id="rId40">
    <sheetIdMap count="1">
      <sheetId val="1"/>
    </sheetIdMap>
  </header>
  <header guid="{6F5759AD-8E15-432D-9E83-84711B1070D8}" dateTime="2019-10-22T09:59:05" maxSheetId="2" userName="Танечка" r:id="rId41" minRId="548" maxRId="551">
    <sheetIdMap count="1">
      <sheetId val="1"/>
    </sheetIdMap>
  </header>
  <header guid="{4F8E2148-3D0E-4B1A-BBAE-CEDEB32BA8B6}" dateTime="2019-10-22T10:02:31" maxSheetId="2" userName="User563c" r:id="rId42" minRId="553" maxRId="564">
    <sheetIdMap count="1">
      <sheetId val="1"/>
    </sheetIdMap>
  </header>
  <header guid="{B2DCB27E-A3A0-4D0E-AC3A-A83301EBB85C}" dateTime="2019-10-22T10:09:24" maxSheetId="2" userName="User465d" r:id="rId43" minRId="566" maxRId="642">
    <sheetIdMap count="1">
      <sheetId val="1"/>
    </sheetIdMap>
  </header>
  <header guid="{7750FCC2-B328-4C56-AE6E-CA6F888E25A5}" dateTime="2019-10-22T10:09:42" maxSheetId="2" userName="User465d" r:id="rId44">
    <sheetIdMap count="1">
      <sheetId val="1"/>
    </sheetIdMap>
  </header>
  <header guid="{8AFB5B5A-6499-4E98-BC4F-BF1652DA01B1}" dateTime="2019-10-22T10:12:30" maxSheetId="2" userName="User563c" r:id="rId45" minRId="647" maxRId="662">
    <sheetIdMap count="1">
      <sheetId val="1"/>
    </sheetIdMap>
  </header>
  <header guid="{45B27723-D853-40C1-91EA-7CC39855CAC1}" dateTime="2019-10-22T10:12:04" maxSheetId="2" userName="Танечка" r:id="rId46" minRId="664" maxRId="676">
    <sheetIdMap count="1">
      <sheetId val="1"/>
    </sheetIdMap>
  </header>
  <header guid="{E7B3C005-9019-4598-B881-1656A9B5B4D7}" dateTime="2019-10-22T10:14:09" maxSheetId="2" userName="Танечка" r:id="rId47" minRId="678" maxRId="683">
    <sheetIdMap count="1">
      <sheetId val="1"/>
    </sheetIdMap>
  </header>
  <header guid="{3BDE894F-CFCE-49E4-98DE-742DC3A205BB}" dateTime="2019-10-22T10:14:16" maxSheetId="2" userName="Танечка" r:id="rId48">
    <sheetIdMap count="1">
      <sheetId val="1"/>
    </sheetIdMap>
  </header>
  <header guid="{87524030-47A9-4360-A45C-474876306BC3}" dateTime="2019-10-22T10:16:48" maxSheetId="2" userName="User465d" r:id="rId49">
    <sheetIdMap count="1">
      <sheetId val="1"/>
    </sheetIdMap>
  </header>
  <header guid="{990BA048-2E76-4937-97D4-900BA652415E}" dateTime="2019-10-22T10:20:07" maxSheetId="2" userName="Яна" r:id="rId50" minRId="688" maxRId="689">
    <sheetIdMap count="1">
      <sheetId val="1"/>
    </sheetIdMap>
  </header>
  <header guid="{7104D29E-5CAE-4F66-A1A9-46FE81FC0CB7}" dateTime="2019-10-22T10:21:03" maxSheetId="2" userName="User569c" r:id="rId51" minRId="692" maxRId="711">
    <sheetIdMap count="1">
      <sheetId val="1"/>
    </sheetIdMap>
  </header>
  <header guid="{8F854021-9D68-495A-899F-91B8B0345FC8}" dateTime="2019-10-22T10:22:19" maxSheetId="2" userName="User569c" r:id="rId52">
    <sheetIdMap count="1">
      <sheetId val="1"/>
    </sheetIdMap>
  </header>
  <header guid="{D62F010D-3281-49AD-B0A9-1CC518A04B6C}" dateTime="2019-10-22T10:22:38" maxSheetId="2" userName="User569c" r:id="rId53">
    <sheetIdMap count="1">
      <sheetId val="1"/>
    </sheetIdMap>
  </header>
  <header guid="{6EEFFFFE-4090-42F3-8790-E68918042B03}" dateTime="2019-10-22T10:26:49" maxSheetId="2" userName="Яна" r:id="rId54" minRId="715" maxRId="720">
    <sheetIdMap count="1">
      <sheetId val="1"/>
    </sheetIdMap>
  </header>
  <header guid="{666D6D4F-64D7-4F64-AD5D-768251B54E2D}" dateTime="2019-10-22T10:29:12" maxSheetId="2" userName="User569c" r:id="rId55">
    <sheetIdMap count="1">
      <sheetId val="1"/>
    </sheetIdMap>
  </header>
  <header guid="{B7AF8639-1516-46D0-9290-54B9E5EDDC3C}" dateTime="2019-10-22T10:32:39" maxSheetId="2" userName="Яна" r:id="rId56" minRId="722" maxRId="723">
    <sheetIdMap count="1">
      <sheetId val="1"/>
    </sheetIdMap>
  </header>
  <header guid="{F68AFA9D-1C65-47BD-857D-E5FDB3BBEBD5}" dateTime="2019-10-22T11:26:38" maxSheetId="2" userName="user565f" r:id="rId57" minRId="724" maxRId="734">
    <sheetIdMap count="1">
      <sheetId val="1"/>
    </sheetIdMap>
  </header>
  <header guid="{D4DA101E-17AE-4563-886D-6C107DE966C0}" dateTime="2019-10-22T11:27:32" maxSheetId="2" userName="user565f" r:id="rId58">
    <sheetIdMap count="1">
      <sheetId val="1"/>
    </sheetIdMap>
  </header>
  <header guid="{B1C9C354-7701-4825-ACE8-7393955604F3}" dateTime="2019-10-22T11:43:57" maxSheetId="2" userName="user565f" r:id="rId59" minRId="735" maxRId="749">
    <sheetIdMap count="1">
      <sheetId val="1"/>
    </sheetIdMap>
  </header>
  <header guid="{5073CA63-5402-4BEF-B2F1-8D66E5B0C4AA}" dateTime="2019-10-22T11:58:10" maxSheetId="2" userName="user565f" r:id="rId60" minRId="750" maxRId="760">
    <sheetIdMap count="1">
      <sheetId val="1"/>
    </sheetIdMap>
  </header>
  <header guid="{BEAA80FC-2ED2-4201-87FC-DCC0E7D5F757}" dateTime="2019-10-22T11:59:37" maxSheetId="2" userName="user565f" r:id="rId61" minRId="761" maxRId="762">
    <sheetIdMap count="1">
      <sheetId val="1"/>
    </sheetIdMap>
  </header>
  <header guid="{8B133A72-3D22-411D-8084-7A9AB9849A0A}" dateTime="2019-10-22T12:39:28" maxSheetId="2" userName="user565f" r:id="rId62" minRId="763" maxRId="770">
    <sheetIdMap count="1">
      <sheetId val="1"/>
    </sheetIdMap>
  </header>
  <header guid="{3B74DEE9-D5AC-4D26-90A3-241B38026BBE}" dateTime="2019-10-22T13:32:10" maxSheetId="2" userName="user565f" r:id="rId63" minRId="771" maxRId="773">
    <sheetIdMap count="1">
      <sheetId val="1"/>
    </sheetIdMap>
  </header>
  <header guid="{D487095E-F43D-4A43-8F14-013120FA4F41}" dateTime="2019-10-22T13:32:55" maxSheetId="2" userName="user565f" r:id="rId64" minRId="774">
    <sheetIdMap count="1">
      <sheetId val="1"/>
    </sheetIdMap>
  </header>
  <header guid="{EA6C3A1E-989B-471E-B9CE-9FF92538097E}" dateTime="2019-10-22T13:33:24" maxSheetId="2" userName="user565f" r:id="rId65">
    <sheetIdMap count="1">
      <sheetId val="1"/>
    </sheetIdMap>
  </header>
  <header guid="{C14CC998-5A88-44E2-B110-FBAE48584253}" dateTime="2019-10-22T14:54:58" maxSheetId="2" userName="user457b" r:id="rId66" minRId="775" maxRId="776">
    <sheetIdMap count="1">
      <sheetId val="1"/>
    </sheetIdMap>
  </header>
  <header guid="{5675DBEA-98C8-4552-A3B7-18C1DC5D63B9}" dateTime="2019-10-22T14:57:51" maxSheetId="2" userName="user459b" r:id="rId67" minRId="780" maxRId="794">
    <sheetIdMap count="1">
      <sheetId val="1"/>
    </sheetIdMap>
  </header>
  <header guid="{6DA6CD54-0A76-48E2-AB4B-3A6F584D9362}" dateTime="2019-10-22T15:02:14" maxSheetId="2" userName="user457b" r:id="rId68">
    <sheetIdMap count="1">
      <sheetId val="1"/>
    </sheetIdMap>
  </header>
  <header guid="{704421B4-9458-40CA-A41F-255A4877ACC3}" dateTime="2019-10-22T15:02:33" maxSheetId="2" userName="user459b" r:id="rId69" minRId="799" maxRId="801">
    <sheetIdMap count="1">
      <sheetId val="1"/>
    </sheetIdMap>
  </header>
  <header guid="{87631451-B95A-4B8F-AAEE-40B00C55FD4C}" dateTime="2019-10-22T15:03:33" maxSheetId="2" userName="user457b" r:id="rId70">
    <sheetIdMap count="1">
      <sheetId val="1"/>
    </sheetIdMap>
  </header>
  <header guid="{5F907F14-252A-4F5F-A9DA-2B44CC1C5835}" dateTime="2019-10-22T15:07:47" maxSheetId="2" userName="user459b" r:id="rId71" minRId="805">
    <sheetIdMap count="1">
      <sheetId val="1"/>
    </sheetIdMap>
  </header>
  <header guid="{77929FA8-EF10-4160-982E-BAD864957E03}" dateTime="2019-10-22T15:15:57" maxSheetId="2" userName="user459a" r:id="rId72" minRId="807" maxRId="819">
    <sheetIdMap count="1">
      <sheetId val="1"/>
    </sheetIdMap>
  </header>
  <header guid="{2BD9397A-D032-4B45-92A8-63087C8CE8BC}" dateTime="2019-10-22T15:25:46" maxSheetId="2" userName="user459a" r:id="rId73" minRId="820" maxRId="821">
    <sheetIdMap count="1">
      <sheetId val="1"/>
    </sheetIdMap>
  </header>
  <header guid="{F671CFA9-9664-4468-A3E5-10CFFDD8C6A3}" dateTime="2019-10-22T15:26:12" maxSheetId="2" userName="user459b" r:id="rId74" minRId="822" maxRId="829">
    <sheetIdMap count="1">
      <sheetId val="1"/>
    </sheetIdMap>
  </header>
  <header guid="{8F13E9F5-A796-4C92-B608-1854D93CE17B}" dateTime="2019-10-22T15:28:01" maxSheetId="2" userName="user459b" r:id="rId75" minRId="830">
    <sheetIdMap count="1">
      <sheetId val="1"/>
    </sheetIdMap>
  </header>
  <header guid="{B94496A3-71A1-4737-9C64-8BB5D1B46114}" dateTime="2019-10-22T15:30:46" maxSheetId="2" userName="user459b" r:id="rId76" minRId="831" maxRId="834">
    <sheetIdMap count="1">
      <sheetId val="1"/>
    </sheetIdMap>
  </header>
  <header guid="{A1FEEBED-6A16-4065-A194-5E7B767A3165}" dateTime="2019-10-22T15:33:51" maxSheetId="2" userName="user459b" r:id="rId77" minRId="835">
    <sheetIdMap count="1">
      <sheetId val="1"/>
    </sheetIdMap>
  </header>
  <header guid="{B37D2B69-EC12-415E-8923-970621CA5785}" dateTime="2019-10-22T15:35:33" maxSheetId="2" userName="user459b" r:id="rId78" minRId="836" maxRId="839">
    <sheetIdMap count="1">
      <sheetId val="1"/>
    </sheetIdMap>
  </header>
  <header guid="{A7F14DB8-F51A-41F1-A46A-4004543C50E5}" dateTime="2019-10-22T15:38:06" maxSheetId="2" userName="user459b" r:id="rId79" minRId="840">
    <sheetIdMap count="1">
      <sheetId val="1"/>
    </sheetIdMap>
  </header>
  <header guid="{7FCFCC15-EBAA-46BC-A672-CF207C1F09B2}" dateTime="2019-10-22T15:41:13" maxSheetId="2" userName="user459b" r:id="rId80" minRId="841" maxRId="845">
    <sheetIdMap count="1">
      <sheetId val="1"/>
    </sheetIdMap>
  </header>
  <header guid="{A5E687BA-B139-4607-951E-160C4C129A31}" dateTime="2019-10-22T15:42:44" maxSheetId="2" userName="user459b" r:id="rId81">
    <sheetIdMap count="1">
      <sheetId val="1"/>
    </sheetIdMap>
  </header>
  <header guid="{E200CFE0-BC26-448D-93C2-718C4C4ADC72}" dateTime="2019-10-22T15:42:50" maxSheetId="2" userName="user459b" r:id="rId82">
    <sheetIdMap count="1">
      <sheetId val="1"/>
    </sheetIdMap>
  </header>
  <header guid="{6EABD98D-D49A-4432-BA4D-D7A84BB44DB3}" dateTime="2019-10-23T08:29:40" maxSheetId="2" userName="user457c" r:id="rId83" minRId="846" maxRId="847">
    <sheetIdMap count="1">
      <sheetId val="1"/>
    </sheetIdMap>
  </header>
  <header guid="{69F239F8-1377-49B2-BDAE-37CF11F8E6D9}" dateTime="2019-10-23T08:30:06" maxSheetId="2" userName="user457c" r:id="rId84">
    <sheetIdMap count="1">
      <sheetId val="1"/>
    </sheetIdMap>
  </header>
  <header guid="{33F1190C-7125-4330-A74D-80FDDF44FAFA}" dateTime="2019-10-23T08:30:10" maxSheetId="2" userName="user457c" r:id="rId85">
    <sheetIdMap count="1">
      <sheetId val="1"/>
    </sheetIdMap>
  </header>
  <header guid="{3BBA39F5-9612-4EA5-ACF9-6C6867B3CF9F}" dateTime="2019-10-23T09:14:07" maxSheetId="2" userName="user459b" r:id="rId86" minRId="857">
    <sheetIdMap count="1">
      <sheetId val="1"/>
    </sheetIdMap>
  </header>
  <header guid="{AC84EE4E-DE86-4B00-8701-6B6B1351F118}" dateTime="2019-10-23T09:23:59" maxSheetId="2" userName="user459b" r:id="rId87" minRId="859" maxRId="860">
    <sheetIdMap count="1">
      <sheetId val="1"/>
    </sheetIdMap>
  </header>
  <header guid="{08B08203-DD1F-4B4C-A5E6-D829EB00C1FC}" dateTime="2019-10-23T10:44:01" maxSheetId="2" userName="user565f" r:id="rId88">
    <sheetIdMap count="1">
      <sheetId val="1"/>
    </sheetIdMap>
  </header>
  <header guid="{35E80F2B-C10B-4A52-B7F1-53482BD1F195}" dateTime="2019-10-23T16:28:27" maxSheetId="2" userName="User415" r:id="rId89" minRId="861" maxRId="865">
    <sheetIdMap count="1">
      <sheetId val="1"/>
    </sheetIdMap>
  </header>
  <header guid="{FE806A6B-BB8D-4F0F-B69F-02C361FEFE2D}" dateTime="2019-10-23T16:29:45" maxSheetId="2" userName="User415" r:id="rId90" minRId="867">
    <sheetIdMap count="1">
      <sheetId val="1"/>
    </sheetIdMap>
  </header>
  <header guid="{D8C4F765-D679-4DAB-85A6-337E6FD75D60}" dateTime="2019-10-23T16:37:40" maxSheetId="2" userName="User465d" r:id="rId91" minRId="868" maxRId="919">
    <sheetIdMap count="1">
      <sheetId val="1"/>
    </sheetIdMap>
  </header>
  <header guid="{98F4BED2-92EC-4D7A-92A7-4498B3A0EF37}" dateTime="2019-10-23T16:37:57" maxSheetId="2" userName="user565f" r:id="rId92">
    <sheetIdMap count="1">
      <sheetId val="1"/>
    </sheetIdMap>
  </header>
  <header guid="{6DCE9C1E-D317-43DE-9A7F-E4F7FBA84315}" dateTime="2019-10-23T16:39:26" maxSheetId="2" userName="User465d" r:id="rId93">
    <sheetIdMap count="1">
      <sheetId val="1"/>
    </sheetIdMap>
  </header>
  <header guid="{55460C06-B6D0-4CD5-86A9-966025B7570B}" dateTime="2019-10-23T16:40:41" maxSheetId="2" userName="User465d" r:id="rId94">
    <sheetIdMap count="1">
      <sheetId val="1"/>
    </sheetIdMap>
  </header>
  <header guid="{C763F209-B45D-430F-98ED-5B3CD0EC7848}" dateTime="2019-10-23T16:41:49" maxSheetId="2" userName="User415" r:id="rId95" minRId="927" maxRId="941">
    <sheetIdMap count="1">
      <sheetId val="1"/>
    </sheetIdMap>
  </header>
  <header guid="{9C6DB79C-17B8-4FA0-A386-DAB0956B4324}" dateTime="2019-10-23T16:48:04" maxSheetId="2" userName="user415c" r:id="rId96" minRId="942" maxRId="953">
    <sheetIdMap count="1">
      <sheetId val="1"/>
    </sheetIdMap>
  </header>
  <header guid="{1ED7195A-8281-417F-B3C2-10496227B8F7}" dateTime="2019-10-23T16:49:33" maxSheetId="2" userName="user565f" r:id="rId97" minRId="955" maxRId="964">
    <sheetIdMap count="1">
      <sheetId val="1"/>
    </sheetIdMap>
  </header>
  <header guid="{A39F87C3-3FA6-428F-AA70-F6F61922CCDF}" dateTime="2019-10-23T16:53:46" maxSheetId="2" userName="user415c" r:id="rId98" minRId="966" maxRId="972">
    <sheetIdMap count="1">
      <sheetId val="1"/>
    </sheetIdMap>
  </header>
  <header guid="{37837A62-B26F-4AB6-BECC-B899C0C1EAC0}" dateTime="2019-10-24T08:47:47" maxSheetId="2" userName="User465d" r:id="rId99" minRId="973" maxRId="984">
    <sheetIdMap count="1">
      <sheetId val="1"/>
    </sheetIdMap>
  </header>
  <header guid="{CFBC6239-F5F4-4AFE-A7CB-740335A19FBF}" dateTime="2019-10-24T09:20:18" maxSheetId="2" userName="user415c" r:id="rId100">
    <sheetIdMap count="1">
      <sheetId val="1"/>
    </sheetIdMap>
  </header>
  <header guid="{DDE3E194-B5EF-42EB-8099-0F8488A2153C}" dateTime="2019-10-24T09:36:19" maxSheetId="2" userName="user415c" r:id="rId101" minRId="988">
    <sheetIdMap count="1">
      <sheetId val="1"/>
    </sheetIdMap>
  </header>
  <header guid="{501A0D37-D864-434D-8F42-1A3B43866BF0}" dateTime="2019-10-24T09:39:18" maxSheetId="2" userName="user415c" r:id="rId102">
    <sheetIdMap count="1">
      <sheetId val="1"/>
    </sheetIdMap>
  </header>
  <header guid="{4D6390DD-87B8-49BC-BBCB-27AC6B833819}" dateTime="2019-10-24T09:42:49" maxSheetId="2" userName="user459a" r:id="rId103" minRId="991" maxRId="1005">
    <sheetIdMap count="1">
      <sheetId val="1"/>
    </sheetIdMap>
  </header>
  <header guid="{557C4E8C-9BDE-49D6-A4B3-8A1A8152C940}" dateTime="2019-10-24T09:44:52" maxSheetId="2" userName="user459a" r:id="rId104">
    <sheetIdMap count="1">
      <sheetId val="1"/>
    </sheetIdMap>
  </header>
  <header guid="{044B26FE-C9DE-43EC-AEA4-2A69ACC45703}" dateTime="2019-10-24T13:36:30" maxSheetId="2" userName="user459b" r:id="rId105" minRId="1006">
    <sheetIdMap count="1">
      <sheetId val="1"/>
    </sheetIdMap>
  </header>
  <header guid="{9553AE31-BA04-4A7E-93D0-015C8484717D}" dateTime="2019-10-24T14:46:35" maxSheetId="2" userName="user459b" r:id="rId106" minRId="1008">
    <sheetIdMap count="1">
      <sheetId val="1"/>
    </sheetIdMap>
  </header>
  <header guid="{F1E54D3F-7535-4B19-8E29-F71FDA593E8B}" dateTime="2019-10-28T09:53:00" maxSheetId="2" userName="user416c" r:id="rId107" minRId="1010" maxRId="1253">
    <sheetIdMap count="1">
      <sheetId val="1"/>
    </sheetIdMap>
  </header>
  <header guid="{943BF6D0-3B98-4BCB-9EF9-A4A587B57157}" dateTime="2019-10-28T10:03:24" maxSheetId="2" userName="user416c" r:id="rId108" minRId="1256" maxRId="1257">
    <sheetIdMap count="1">
      <sheetId val="1"/>
    </sheetIdMap>
  </header>
  <header guid="{CE7A6880-60FE-4FDC-BB81-44260FC571D5}" dateTime="2019-10-28T10:36:27" maxSheetId="2" userName="user416c" r:id="rId109" minRId="1260" maxRId="1269">
    <sheetIdMap count="1">
      <sheetId val="1"/>
    </sheetIdMap>
  </header>
  <header guid="{1B2C205D-8131-47F1-ADCE-CA5CBB2D299A}" dateTime="2019-10-28T10:38:56" maxSheetId="2" userName="user416c" r:id="rId110">
    <sheetIdMap count="1">
      <sheetId val="1"/>
    </sheetIdMap>
  </header>
  <header guid="{1DE4B55B-0481-4FC2-9714-7C59464C1926}" dateTime="2019-10-28T10:42:34" maxSheetId="2" userName="user416c" r:id="rId111" minRId="1274" maxRId="1277">
    <sheetIdMap count="1">
      <sheetId val="1"/>
    </sheetIdMap>
  </header>
  <header guid="{7F2ECF56-D5A9-4909-B167-77D6E427A636}" dateTime="2019-10-28T10:54:26" maxSheetId="2" userName="user416c" r:id="rId112" minRId="1280" maxRId="1289">
    <sheetIdMap count="1">
      <sheetId val="1"/>
    </sheetIdMap>
  </header>
  <header guid="{0E432CEE-DA70-4AF4-AF52-3ECD90BAC100}" dateTime="2019-10-28T10:54:40" maxSheetId="2" userName="user416c" r:id="rId113">
    <sheetIdMap count="1">
      <sheetId val="1"/>
    </sheetIdMap>
  </header>
  <header guid="{9B8CF09C-482C-4F3F-B51C-8DF7C3190819}" dateTime="2019-10-28T10:55:28" maxSheetId="2" userName="user416c" r:id="rId114">
    <sheetIdMap count="1">
      <sheetId val="1"/>
    </sheetIdMap>
  </header>
  <header guid="{150E5765-F443-4D20-A4E5-D66FB7ADDE3F}" dateTime="2019-10-28T11:26:12" maxSheetId="2" userName="user416c" r:id="rId115" minRId="1296" maxRId="1301">
    <sheetIdMap count="1">
      <sheetId val="1"/>
    </sheetIdMap>
  </header>
  <header guid="{9983F599-2C72-49F5-A5B3-8A36551269F7}" dateTime="2019-10-28T11:54:06" maxSheetId="2" userName="user416c" r:id="rId116" minRId="1304" maxRId="1502">
    <sheetIdMap count="1">
      <sheetId val="1"/>
    </sheetIdMap>
  </header>
  <header guid="{67007EE3-8B2C-4780-AF29-6D6F457A0153}" dateTime="2019-10-28T12:06:43" maxSheetId="2" userName="user416c" r:id="rId117" minRId="1505" maxRId="1512">
    <sheetIdMap count="1">
      <sheetId val="1"/>
    </sheetIdMap>
  </header>
  <header guid="{CBCB5D66-54B0-4B1E-8830-6649B2DC6FAC}" dateTime="2019-10-28T12:10:54" maxSheetId="2" userName="user416c" r:id="rId118" minRId="1515" maxRId="1518">
    <sheetIdMap count="1">
      <sheetId val="1"/>
    </sheetIdMap>
  </header>
  <header guid="{4374B8F7-1760-4B4F-8C79-E34F785A29C5}" dateTime="2019-10-28T12:11:25" maxSheetId="2" userName="user416c" r:id="rId119">
    <sheetIdMap count="1">
      <sheetId val="1"/>
    </sheetIdMap>
  </header>
  <header guid="{9F0118C6-AE18-4DEC-B58F-6E75F2855E73}" dateTime="2019-10-29T16:32:34" maxSheetId="2" userName="user416c" r:id="rId120">
    <sheetIdMap count="1">
      <sheetId val="1"/>
    </sheetIdMap>
  </header>
  <header guid="{E8AC97A0-DBD9-431C-865E-A7D18096D830}" dateTime="2019-10-31T16:42:29" maxSheetId="2" userName="user416c" r:id="rId121" minRId="1526" maxRId="1555">
    <sheetIdMap count="1">
      <sheetId val="1"/>
    </sheetIdMap>
  </header>
  <header guid="{4756340E-BB72-48BC-885D-87975DBDEA6D}" dateTime="2019-10-31T16:47:30" maxSheetId="2" userName="user416c" r:id="rId122" minRId="1556" maxRId="1587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c rId="1556" sId="1">
    <oc r="J116">
      <f>SUM(H116/G116*100)</f>
    </oc>
    <nc r="J116" t="inlineStr">
      <is>
        <t>в 2,4 р. б.</t>
      </is>
    </nc>
  </rcc>
  <rcc rId="1557" sId="1">
    <oc r="J117">
      <f>SUM(H117/G117*100)</f>
    </oc>
    <nc r="J117" t="inlineStr">
      <is>
        <t>в 2,4 р. б.</t>
      </is>
    </nc>
  </rcc>
  <rcc rId="1558" sId="1">
    <oc r="J127">
      <f>SUM(H127/G127*100)</f>
    </oc>
    <nc r="J127" t="inlineStr">
      <is>
        <t>в 2,6 р.б.</t>
      </is>
    </nc>
  </rcc>
  <rcc rId="1559" sId="1">
    <oc r="J134">
      <f>SUM(H134/G134*100)</f>
    </oc>
    <nc r="J134" t="inlineStr">
      <is>
        <t>в 1,6 р. б.</t>
      </is>
    </nc>
  </rcc>
  <rcc rId="1560" sId="1">
    <oc r="J135">
      <f>SUM(H135/G135*100)</f>
    </oc>
    <nc r="J135" t="inlineStr">
      <is>
        <t>в 2,3 р. б.</t>
      </is>
    </nc>
  </rcc>
  <rcc rId="1561" sId="1">
    <oc r="J156">
      <f>SUM(H156/G156*100)</f>
    </oc>
    <nc r="J156" t="inlineStr">
      <is>
        <t>в 5,2 р.б.</t>
      </is>
    </nc>
  </rcc>
  <rcc rId="1562" sId="1">
    <oc r="J157">
      <f>SUM(H157/G157*100)</f>
    </oc>
    <nc r="J157" t="inlineStr">
      <is>
        <t>в 5,2 р.б.</t>
      </is>
    </nc>
  </rcc>
  <rcc rId="1563" sId="1">
    <oc r="J182">
      <f>SUM(H182/G182*100)</f>
    </oc>
    <nc r="J182" t="inlineStr">
      <is>
        <t>в 3,7 р.б.</t>
      </is>
    </nc>
  </rcc>
  <rcc rId="1564" sId="1">
    <oc r="J183">
      <f>SUM(H183/G183*100)</f>
    </oc>
    <nc r="J183" t="inlineStr">
      <is>
        <t>в 3,6 р. б.</t>
      </is>
    </nc>
  </rcc>
  <rcc rId="1565" sId="1">
    <oc r="J184">
      <f>SUM(H184/G184*100)</f>
    </oc>
    <nc r="J184" t="inlineStr">
      <is>
        <t>в 1,7 р. б.</t>
      </is>
    </nc>
  </rcc>
  <rcc rId="1566" sId="1">
    <oc r="J208">
      <f>SUM(H208/G208*100)</f>
    </oc>
    <nc r="J208" t="inlineStr">
      <is>
        <t>в 2,1 р. б.</t>
      </is>
    </nc>
  </rcc>
  <rcc rId="1567" sId="1">
    <oc r="J209">
      <f>SUM(H209/G209*100)</f>
    </oc>
    <nc r="J209" t="inlineStr">
      <is>
        <t>в 2,1 р. б.</t>
      </is>
    </nc>
  </rcc>
  <rcc rId="1568" sId="1">
    <oc r="J215">
      <f>SUM(H215/G215*100)</f>
    </oc>
    <nc r="J215" t="inlineStr">
      <is>
        <t>в 3,3 р. б.</t>
      </is>
    </nc>
  </rcc>
  <rcc rId="1569" sId="1">
    <oc r="J216">
      <f>SUM(H216/G216*100)</f>
    </oc>
    <nc r="J216" t="inlineStr">
      <is>
        <t>в 5,1 р. б.</t>
      </is>
    </nc>
  </rcc>
  <rcc rId="1570" sId="1">
    <oc r="J227">
      <f>SUM(H227/G227*100)</f>
    </oc>
    <nc r="J227" t="inlineStr">
      <is>
        <t>в 2,6 р. б.</t>
      </is>
    </nc>
  </rcc>
  <rcc rId="1571" sId="1">
    <oc r="J228">
      <f>SUM(H228/G228*100)</f>
    </oc>
    <nc r="J228" t="inlineStr">
      <is>
        <t>в 2,6 р. б.</t>
      </is>
    </nc>
  </rcc>
  <rcc rId="1572" sId="1">
    <oc r="J229">
      <f>SUM(H229/G229*100)</f>
    </oc>
    <nc r="J229" t="inlineStr">
      <is>
        <t>в 12,2 р. б</t>
      </is>
    </nc>
  </rcc>
  <rcc rId="1573" sId="1">
    <oc r="J233">
      <f>SUM(H233/G233*100)</f>
    </oc>
    <nc r="J233" t="inlineStr">
      <is>
        <t>в 1,6 р. б.</t>
      </is>
    </nc>
  </rcc>
  <rcc rId="1574" sId="1">
    <oc r="J240">
      <f>SUM(H240/G240*100)</f>
    </oc>
    <nc r="J240" t="inlineStr">
      <is>
        <t>в 4,2 р. б.</t>
      </is>
    </nc>
  </rcc>
  <rcc rId="1575" sId="1" odxf="1" dxf="1">
    <oc r="J251">
      <f>SUM(H251/G251*100)</f>
    </oc>
    <nc r="J251" t="inlineStr">
      <is>
        <t>в 1,9 р. б.</t>
      </is>
    </nc>
    <odxf>
      <font>
        <sz val="16"/>
        <color indexed="8"/>
        <name val="Times New Roman"/>
        <scheme val="none"/>
      </font>
    </odxf>
    <ndxf>
      <font>
        <sz val="16"/>
        <color indexed="8"/>
        <name val="Times New Roman"/>
        <scheme val="none"/>
      </font>
    </ndxf>
  </rcc>
  <rcc rId="1576" sId="1">
    <oc r="J252">
      <f>SUM(H252/G252*100)</f>
    </oc>
    <nc r="J252" t="inlineStr">
      <is>
        <t>в 22,6 р. б.</t>
      </is>
    </nc>
  </rcc>
  <rcc rId="1577" sId="1">
    <oc r="J259">
      <f>SUM(H259/G259*100)</f>
    </oc>
    <nc r="J259" t="inlineStr">
      <is>
        <t>в 2,2 р.б.</t>
      </is>
    </nc>
  </rcc>
  <rcc rId="1578" sId="1">
    <oc r="J269">
      <f>SUM(H269/G269*100)</f>
    </oc>
    <nc r="J269" t="inlineStr">
      <is>
        <t>в 5,3 р. б.</t>
      </is>
    </nc>
  </rcc>
  <rcc rId="1579" sId="1">
    <oc r="J271">
      <f>SUM(H271/G271*100)</f>
    </oc>
    <nc r="J271" t="inlineStr">
      <is>
        <t>в 3,4 р.б.</t>
      </is>
    </nc>
  </rcc>
  <rcc rId="1580" sId="1">
    <oc r="J273">
      <f>SUM(H273/G273*100)</f>
    </oc>
    <nc r="J273" t="inlineStr">
      <is>
        <t>в 6,5 р.б.</t>
      </is>
    </nc>
  </rcc>
  <rcc rId="1581" sId="1">
    <oc r="J275">
      <f>SUM(H275/G275*100)</f>
    </oc>
    <nc r="J275" t="inlineStr">
      <is>
        <t>в 3,2 р. б.</t>
      </is>
    </nc>
  </rcc>
  <rcc rId="1582" sId="1">
    <oc r="J276">
      <f>SUM(H276/G276*100)</f>
    </oc>
    <nc r="J276" t="inlineStr">
      <is>
        <t>в 3,2 р. б.</t>
      </is>
    </nc>
  </rcc>
  <rcc rId="1583" sId="1">
    <oc r="J287">
      <f>SUM(H287/G287*100)</f>
    </oc>
    <nc r="J287" t="inlineStr">
      <is>
        <t>в 2,8 р.б.</t>
      </is>
    </nc>
  </rcc>
  <rcc rId="1584" sId="1">
    <oc r="J288">
      <f>SUM(H288/G288*100)</f>
    </oc>
    <nc r="J288" t="inlineStr">
      <is>
        <t>в 2,8 р. б.</t>
      </is>
    </nc>
  </rcc>
  <rcc rId="1585" sId="1">
    <oc r="J291">
      <f>SUM(H291/G291*100)</f>
    </oc>
    <nc r="J291" t="inlineStr">
      <is>
        <t>в 1,7 р. б.</t>
      </is>
    </nc>
  </rcc>
  <rcc rId="1586" sId="1">
    <oc r="J296">
      <f>SUM(H296/G296*100)</f>
    </oc>
    <nc r="J296" t="inlineStr">
      <is>
        <t>в 1,7 р. б.</t>
      </is>
    </nc>
  </rcc>
  <rcc rId="1587" sId="1">
    <oc r="J301">
      <f>SUM(H301/G301*100)</f>
    </oc>
    <nc r="J301" t="inlineStr">
      <is>
        <t>в 1,7 р. б.</t>
      </is>
    </nc>
  </rcc>
</revisions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40" sId="1" numFmtId="4">
    <oc r="G280">
      <v>2550.1019999999999</v>
    </oc>
    <nc r="G280">
      <v>7858.4709999999995</v>
    </nc>
  </rcc>
  <rfmt sheetId="1" sqref="G279:G280">
    <dxf>
      <fill>
        <patternFill patternType="none">
          <bgColor auto="1"/>
        </patternFill>
      </fill>
    </dxf>
  </rfmt>
</revisions>
</file>

<file path=xl/revisions/revisionLog11.xml><?xml version="1.0" encoding="utf-8"?>
<revisions xmlns="http://schemas.openxmlformats.org/spreadsheetml/2006/main" xmlns:r="http://schemas.openxmlformats.org/officeDocument/2006/relationships">
  <rfmt sheetId="1" xfDxf="1" sqref="D315" start="0" length="0">
    <dxf>
      <font>
        <sz val="17"/>
        <color indexed="8"/>
        <name val="Times New Roman"/>
        <scheme val="none"/>
      </font>
      <numFmt numFmtId="167" formatCode="#,##0.000"/>
      <alignment vertical="center" wrapText="1" readingOrder="0"/>
    </dxf>
  </rfmt>
  <rcc rId="1505" sId="1">
    <nc r="D315">
      <f>2828666.93227+18529.061</f>
    </nc>
  </rcc>
  <rcc rId="1506" sId="1" odxf="1" dxf="1">
    <nc r="D317">
      <f>D315-D301</f>
    </nc>
    <odxf>
      <font>
        <sz val="11"/>
        <color indexed="8"/>
        <name val="Times New Roman"/>
        <scheme val="none"/>
      </font>
    </odxf>
    <ndxf>
      <font>
        <sz val="11"/>
        <color rgb="FFFF0000"/>
        <name val="Times New Roman"/>
        <scheme val="none"/>
      </font>
    </ndxf>
  </rcc>
  <rcc rId="1507" sId="1" odxf="1" dxf="1">
    <nc r="H317">
      <f>H315-H301</f>
    </nc>
    <odxf>
      <font>
        <sz val="11"/>
        <name val="Times New Roman"/>
        <scheme val="none"/>
      </font>
    </odxf>
    <ndxf>
      <font>
        <sz val="11"/>
        <color rgb="FFFF0000"/>
        <name val="Times New Roman"/>
        <scheme val="none"/>
      </font>
    </ndxf>
  </rcc>
  <rcc rId="1508" sId="1">
    <nc r="H315">
      <f>473822.823-3724.82</f>
    </nc>
  </rcc>
  <rcc rId="1509" sId="1" numFmtId="4">
    <oc r="H117">
      <v>5569.1979300000003</v>
    </oc>
    <nc r="H117">
      <v>5852.6750000000002</v>
    </nc>
  </rcc>
  <rcc rId="1510" sId="1" numFmtId="4">
    <oc r="D234">
      <v>23629.245999999999</v>
    </oc>
    <nc r="D234">
      <v>44585.644260000001</v>
    </nc>
  </rcc>
  <rcc rId="1511" sId="1">
    <oc r="D233">
      <f>SUM(D234+D239+D240+D241+D243+D248)</f>
    </oc>
    <nc r="D233">
      <f>SUM(D234+D239+D240+D241+D243+D248)</f>
    </nc>
  </rcc>
  <rfmt sheetId="1" sqref="D234">
    <dxf>
      <fill>
        <patternFill patternType="none">
          <bgColor auto="1"/>
        </patternFill>
      </fill>
    </dxf>
  </rfmt>
  <rcc rId="1512" sId="1" odxf="1" dxf="1">
    <oc r="H233">
      <f>SUM(H234+H239+H240+H241+H243+H248+H242)</f>
    </oc>
    <nc r="H233">
      <f>SUM(H234+H239+H240+H241+H243+H248)</f>
    </nc>
    <odxf>
      <fill>
        <patternFill>
          <bgColor theme="0"/>
        </patternFill>
      </fill>
    </odxf>
    <ndxf>
      <fill>
        <patternFill>
          <bgColor rgb="FFFFFF00"/>
        </patternFill>
      </fill>
    </ndxf>
  </rcc>
  <rcv guid="{966D3932-E429-4C59-AC55-697D9EEA620A}" action="delete"/>
  <rdn rId="0" localSheetId="1" customView="1" name="Z_966D3932_E429_4C59_AC55_697D9EEA620A_.wvu.PrintTitles" hidden="1" oldHidden="1">
    <formula>общее!$6:$6</formula>
    <oldFormula>общее!$6:$6</oldFormula>
  </rdn>
  <rdn rId="0" localSheetId="1" customView="1" name="Z_966D3932_E429_4C59_AC55_697D9EEA620A_.wvu.FilterData" hidden="1" oldHidden="1">
    <formula>общее!$A$6:$P$550</formula>
    <oldFormula>общее!$A$6:$P$550</oldFormula>
  </rdn>
  <rcv guid="{966D3932-E429-4C59-AC55-697D9EEA620A}" action="add"/>
</revisions>
</file>

<file path=xl/revisions/revisionLog110.xml><?xml version="1.0" encoding="utf-8"?>
<revisions xmlns="http://schemas.openxmlformats.org/spreadsheetml/2006/main" xmlns:r="http://schemas.openxmlformats.org/officeDocument/2006/relationships">
  <rcv guid="{95A7493F-2B11-406A-BB91-458FD9DC3BAE}" action="delete"/>
  <rdn rId="0" localSheetId="1" customView="1" name="Z_95A7493F_2B11_406A_BB91_458FD9DC3BAE_.wvu.PrintArea" hidden="1" oldHidden="1">
    <formula>общее!$A$1:$J$304</formula>
    <oldFormula>общее!$A$1:$J$304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общее!$A$6:$J$314</formula>
    <oldFormula>общее!$A$6:$J$314</oldFormula>
  </rdn>
  <rcv guid="{95A7493F-2B11-406A-BB91-458FD9DC3BAE}" action="add"/>
</revisions>
</file>

<file path=xl/revisions/revisionLog1101.xml><?xml version="1.0" encoding="utf-8"?>
<revisions xmlns="http://schemas.openxmlformats.org/spreadsheetml/2006/main" xmlns:r="http://schemas.openxmlformats.org/officeDocument/2006/relationships">
  <rcc rId="647" sId="1" numFmtId="4">
    <oc r="G223">
      <v>1160.097</v>
    </oc>
    <nc r="G223">
      <v>4731.5983100000003</v>
    </nc>
  </rcc>
  <rcc rId="648" sId="1" numFmtId="4">
    <oc r="G225">
      <v>72.412999999999997</v>
    </oc>
    <nc r="G225">
      <v>327.42923999999999</v>
    </nc>
  </rcc>
  <rcc rId="649" sId="1" numFmtId="4">
    <oc r="G227">
      <v>1899.174</v>
    </oc>
    <nc r="G227">
      <v>2020.1523199999999</v>
    </nc>
  </rcc>
  <rcc rId="650" sId="1" numFmtId="4">
    <nc r="G229">
      <v>48</v>
    </nc>
  </rcc>
  <rcc rId="651" sId="1">
    <nc r="G228">
      <f>G229+G230</f>
    </nc>
  </rcc>
  <rcc rId="652" sId="1" numFmtId="4">
    <oc r="G226">
      <v>1899.174</v>
    </oc>
    <nc r="G226">
      <f>G227</f>
    </nc>
  </rcc>
  <rcc rId="653" sId="1" numFmtId="4">
    <oc r="C220">
      <v>1289.2149999999999</v>
    </oc>
    <nc r="C220">
      <v>2099.0283800000002</v>
    </nc>
  </rcc>
  <rcc rId="654" sId="1" numFmtId="4">
    <oc r="C221">
      <v>226.95699999999999</v>
    </oc>
    <nc r="C221">
      <v>303.80684000000002</v>
    </nc>
  </rcc>
  <rcc rId="655" sId="1" numFmtId="4">
    <oc r="C223">
      <v>27360.362000000001</v>
    </oc>
    <nc r="C223">
      <v>40250.959419999999</v>
    </nc>
  </rcc>
  <rcc rId="656" sId="1" numFmtId="4">
    <oc r="C224">
      <v>1573.873</v>
    </oc>
    <nc r="C224">
      <v>2331.25918</v>
    </nc>
  </rcc>
  <rcc rId="657" sId="1" numFmtId="4">
    <oc r="C225">
      <v>4636</v>
    </oc>
    <nc r="C225">
      <v>6669.5624200000002</v>
    </nc>
  </rcc>
  <rcc rId="658" sId="1" numFmtId="4">
    <oc r="C227">
      <v>3702.2159999999999</v>
    </oc>
    <nc r="C227">
      <v>5586.8370199999999</v>
    </nc>
  </rcc>
  <rcc rId="659" sId="1" numFmtId="4">
    <oc r="C229">
      <v>3401.0369999999998</v>
    </oc>
    <nc r="C229">
      <v>5235.4041200000001</v>
    </nc>
  </rcc>
  <rcc rId="660" sId="1" numFmtId="4">
    <oc r="C230">
      <v>1368.231</v>
    </oc>
    <nc r="C230">
      <v>2150.15569</v>
    </nc>
  </rcc>
  <rcc rId="661" sId="1" numFmtId="4">
    <oc r="C219">
      <v>1516.172</v>
    </oc>
    <nc r="C219">
      <f>C220+C221</f>
    </nc>
  </rcc>
  <rcc rId="662" sId="1">
    <oc r="C222">
      <v>33570.235999999997</v>
    </oc>
    <nc r="C222">
      <f>C223+C224+C225</f>
    </nc>
  </rcc>
  <rcv guid="{675C859F-867B-4E3E-8283-3B2C94BFA5E5}" action="delete"/>
  <rdn rId="0" localSheetId="1" customView="1" name="Z_675C859F_867B_4E3E_8283_3B2C94BFA5E5_.wvu.FilterData" hidden="1" oldHidden="1">
    <formula>общее!$A$6:$J$313</formula>
    <oldFormula>общее!$A$6:$J$313</oldFormula>
  </rdn>
  <rcv guid="{675C859F-867B-4E3E-8283-3B2C94BFA5E5}" action="add"/>
</revisions>
</file>

<file path=xl/revisions/revisionLog11011.xml><?xml version="1.0" encoding="utf-8"?>
<revisions xmlns="http://schemas.openxmlformats.org/spreadsheetml/2006/main" xmlns:r="http://schemas.openxmlformats.org/officeDocument/2006/relationships">
  <rcv guid="{D0621073-25BE-47D7-AC33-51146458D41C}" action="delete"/>
  <rdn rId="0" localSheetId="1" customView="1" name="Z_D0621073_25BE_47D7_AC33_51146458D41C_.wvu.Rows" hidden="1" oldHidden="1">
    <formula>общее!$200:$202</formula>
    <oldFormula>общее!$200:$202</oldFormula>
  </rdn>
  <rdn rId="0" localSheetId="1" customView="1" name="Z_D0621073_25BE_47D7_AC33_51146458D41C_.wvu.FilterData" hidden="1" oldHidden="1">
    <formula>общее!$A$6:$J$313</formula>
    <oldFormula>общее!$A$6:$J$313</oldFormula>
  </rdn>
  <rcv guid="{D0621073-25BE-47D7-AC33-51146458D41C}" action="add"/>
</revisions>
</file>

<file path=xl/revisions/revisionLog110111.xml><?xml version="1.0" encoding="utf-8"?>
<revisions xmlns="http://schemas.openxmlformats.org/spreadsheetml/2006/main" xmlns:r="http://schemas.openxmlformats.org/officeDocument/2006/relationships">
  <rcc rId="566" sId="1" numFmtId="4">
    <oc r="C150">
      <v>54676.665999999997</v>
    </oc>
    <nc r="C150">
      <v>64277.947</v>
    </nc>
  </rcc>
  <rcc rId="567" sId="1" numFmtId="4">
    <oc r="C153">
      <v>61.756</v>
    </oc>
    <nc r="C153">
      <v>103.754</v>
    </nc>
  </rcc>
  <rcc rId="568" sId="1" numFmtId="4">
    <oc r="C154">
      <v>711.74400000000003</v>
    </oc>
    <nc r="C154">
      <v>928.86599999999999</v>
    </nc>
  </rcc>
  <rcc rId="569" sId="1" numFmtId="4">
    <oc r="C156">
      <v>116.13</v>
    </oc>
    <nc r="C156">
      <v>1193.002</v>
    </nc>
  </rcc>
  <rcc rId="570" sId="1" numFmtId="4">
    <oc r="C157">
      <v>2212.36</v>
    </oc>
    <nc r="C157">
      <v>2393.2730000000001</v>
    </nc>
  </rcc>
  <rcc rId="571" sId="1" numFmtId="4">
    <oc r="C159">
      <v>263.25099999999998</v>
    </oc>
    <nc r="C159">
      <v>819.48699999999997</v>
    </nc>
  </rcc>
  <rcc rId="572" sId="1" numFmtId="4">
    <oc r="C161">
      <v>34600</v>
    </oc>
    <nc r="C161">
      <v>59264</v>
    </nc>
  </rcc>
  <rcc rId="573" sId="1" numFmtId="4">
    <oc r="C163">
      <v>1918.2470000000001</v>
    </oc>
    <nc r="C163">
      <v>2895.7190000000001</v>
    </nc>
  </rcc>
  <rcc rId="574" sId="1" numFmtId="4">
    <oc r="C164">
      <v>412.8</v>
    </oc>
    <nc r="C164">
      <v>579.64</v>
    </nc>
  </rcc>
  <rcc rId="575" sId="1" numFmtId="4">
    <oc r="C165">
      <v>101475.36</v>
    </oc>
    <nc r="C165">
      <v>149758.41200000001</v>
    </nc>
  </rcc>
  <rcc rId="576" sId="1" numFmtId="4">
    <oc r="C166">
      <v>10707.407999999999</v>
    </oc>
    <nc r="C166">
      <v>16280.924000000001</v>
    </nc>
  </rcc>
  <rcc rId="577" sId="1" numFmtId="4">
    <oc r="C167">
      <v>37943.021000000001</v>
    </oc>
    <nc r="C167">
      <v>57067.542000000001</v>
    </nc>
  </rcc>
  <rcc rId="578" sId="1" numFmtId="4">
    <oc r="C168">
      <v>1769.7729999999999</v>
    </oc>
    <nc r="C168">
      <v>2501.306</v>
    </nc>
  </rcc>
  <rcc rId="579" sId="1" numFmtId="4">
    <oc r="C169">
      <v>32397.82</v>
    </oc>
    <nc r="C169">
      <v>47867.957000000002</v>
    </nc>
  </rcc>
  <rcc rId="580" sId="1" numFmtId="4">
    <oc r="C171">
      <v>364.79700000000003</v>
    </oc>
    <nc r="C171">
      <v>533.54</v>
    </nc>
  </rcc>
  <rcc rId="581" sId="1" numFmtId="4">
    <oc r="C173">
      <v>47099.839999999997</v>
    </oc>
    <nc r="C173">
      <v>71286.209000000003</v>
    </nc>
  </rcc>
  <rcc rId="582" sId="1" numFmtId="4">
    <oc r="C174">
      <v>14795.169</v>
    </oc>
    <nc r="C174">
      <v>22543.41</v>
    </nc>
  </rcc>
  <rcc rId="583" sId="1" numFmtId="4">
    <oc r="C176">
      <v>108.241</v>
    </oc>
    <nc r="C176">
      <v>370.666</v>
    </nc>
  </rcc>
  <rcc rId="584" sId="1" numFmtId="4">
    <oc r="C177">
      <v>49.832999999999998</v>
    </oc>
    <nc r="C177">
      <v>78.215000000000003</v>
    </nc>
  </rcc>
  <rcc rId="585" sId="1" numFmtId="4">
    <oc r="C180">
      <v>110.322</v>
    </oc>
    <nc r="C180">
      <v>169.6</v>
    </nc>
  </rcc>
  <rcc rId="586" sId="1" numFmtId="4">
    <oc r="C182">
      <v>12222.735000000001</v>
    </oc>
    <nc r="C182">
      <v>17724.432000000001</v>
    </nc>
  </rcc>
  <rcc rId="587" sId="1" numFmtId="4">
    <oc r="C183">
      <v>1554.451</v>
    </oc>
    <nc r="C183">
      <v>2184.8180000000002</v>
    </nc>
  </rcc>
  <rcc rId="588" sId="1" numFmtId="4">
    <oc r="C185">
      <v>903.19299999999998</v>
    </oc>
    <nc r="C185">
      <v>1426.56</v>
    </nc>
  </rcc>
  <rcc rId="589" sId="1" numFmtId="4">
    <oc r="C186">
      <v>58.970999999999997</v>
    </oc>
    <nc r="C186">
      <v>60.970999999999997</v>
    </nc>
  </rcc>
  <rcc rId="590" sId="1" numFmtId="4">
    <oc r="C187">
      <v>19.5</v>
    </oc>
    <nc r="C187">
      <v>134.81399999999999</v>
    </nc>
  </rcc>
  <rcc rId="591" sId="1" numFmtId="4">
    <oc r="C189">
      <v>366.39699999999999</v>
    </oc>
    <nc r="C189">
      <v>866.04399999999998</v>
    </nc>
  </rcc>
  <rcc rId="592" sId="1" numFmtId="4">
    <oc r="C191">
      <v>829.56</v>
    </oc>
    <nc r="C191">
      <v>1253.4000000000001</v>
    </nc>
  </rcc>
  <rcc rId="593" sId="1" numFmtId="4">
    <oc r="C193">
      <v>104.179</v>
    </oc>
    <nc r="C193">
      <v>206.38300000000001</v>
    </nc>
  </rcc>
  <rcc rId="594" sId="1" numFmtId="4">
    <oc r="C194">
      <v>8.4000000000000005E-2</v>
    </oc>
    <nc r="C194">
      <v>0.16800000000000001</v>
    </nc>
  </rcc>
  <rcc rId="595" sId="1" numFmtId="4">
    <oc r="C195">
      <v>34.093000000000004</v>
    </oc>
    <nc r="C195">
      <v>42.572000000000003</v>
    </nc>
  </rcc>
  <rcc rId="596" sId="1" numFmtId="4">
    <oc r="C197">
      <v>5539.451</v>
    </oc>
    <nc r="C197">
      <v>9214.4519999999993</v>
    </nc>
  </rcc>
  <rcc rId="597" sId="1" numFmtId="4">
    <oc r="C198">
      <v>819.57799999999997</v>
    </oc>
    <nc r="C198">
      <v>1088.3699999999999</v>
    </nc>
  </rcc>
  <rcc rId="598" sId="1" numFmtId="4">
    <oc r="C199">
      <v>572.76599999999996</v>
    </oc>
    <nc r="C199">
      <v>853.67100000000005</v>
    </nc>
  </rcc>
  <rcc rId="599" sId="1" numFmtId="4">
    <oc r="C203">
      <v>2112.0839999999998</v>
    </oc>
    <nc r="C203">
      <v>3313.17</v>
    </nc>
  </rcc>
  <rcc rId="600" sId="1" numFmtId="4">
    <oc r="C205">
      <v>3081.904</v>
    </oc>
    <nc r="C205">
      <v>4582.1350000000002</v>
    </nc>
  </rcc>
  <rcc rId="601" sId="1" numFmtId="4">
    <oc r="C206">
      <v>2023.87</v>
    </oc>
    <nc r="C206">
      <v>3940.038</v>
    </nc>
  </rcc>
  <rcc rId="602" sId="1" numFmtId="4">
    <oc r="C158">
      <v>1974.2840000000001</v>
    </oc>
    <nc r="C158">
      <v>3433.835</v>
    </nc>
  </rcc>
  <rcc rId="603" sId="1" numFmtId="4">
    <oc r="C175">
      <v>8278.8150000000005</v>
    </oc>
    <nc r="C175">
      <v>12425.084000000001</v>
    </nc>
  </rcc>
  <rcc rId="604" sId="1" numFmtId="4">
    <oc r="C151">
      <v>372543.06900000002</v>
    </oc>
    <nc r="C151">
      <v>380256.10600000003</v>
    </nc>
  </rcc>
  <rcc rId="605" sId="1" numFmtId="4">
    <oc r="C160">
      <v>495.93200000000002</v>
    </oc>
    <nc r="C160">
      <v>824.80100000000004</v>
    </nc>
  </rcc>
  <rcc rId="606" sId="1" numFmtId="4">
    <oc r="C190">
      <v>1138.48</v>
    </oc>
    <nc r="C190">
      <v>11809.558000000001</v>
    </nc>
  </rcc>
  <rcc rId="607" sId="1" numFmtId="4">
    <nc r="G156">
      <v>59.664999999999999</v>
    </nc>
  </rcc>
  <rcc rId="608" sId="1" numFmtId="4">
    <oc r="G183">
      <v>19.882999999999999</v>
    </oc>
    <nc r="G183">
      <v>71.361999999999995</v>
    </nc>
  </rcc>
  <rrc rId="609" sId="1" ref="A203:XFD203" action="insertRow"/>
  <rrc rId="610" sId="1" ref="A203:XFD203" action="insertRow"/>
  <rrc rId="611" sId="1" ref="A203:XFD203" action="insertRow"/>
  <rcc rId="612" sId="1">
    <nc r="A203" t="inlineStr">
      <is>
        <t>3220</t>
      </is>
    </nc>
  </rcc>
  <rcc rId="613" sId="1">
    <nc r="A204" t="inlineStr">
      <is>
        <t>3221</t>
      </is>
    </nc>
  </rcc>
  <rcc rId="614" sId="1">
    <nc r="A205" t="inlineStr">
      <is>
        <t>3223</t>
      </is>
    </nc>
  </rcc>
  <rcc rId="615" sId="1" odxf="1" dxf="1">
    <nc r="B203" t="inlineStr">
      <is>
        <t>Грошова компенсація за належні для отримання жилі приміщення для окремих категорій населення відповідно до законодавства</t>
      </is>
    </nc>
    <odxf>
      <font>
        <sz val="14"/>
        <name val="Times New Roman"/>
        <scheme val="none"/>
      </font>
      <fill>
        <patternFill patternType="solid">
          <bgColor rgb="FFFFFF00"/>
        </patternFill>
      </fill>
      <alignment horizontal="left" vertical="center" readingOrder="0"/>
    </odxf>
    <ndxf>
      <font>
        <sz val="14"/>
        <name val="Times New Roman"/>
        <scheme val="none"/>
      </font>
      <fill>
        <patternFill patternType="none">
          <bgColor indexed="65"/>
        </patternFill>
      </fill>
      <alignment horizontal="general" vertical="top" readingOrder="0"/>
    </ndxf>
  </rcc>
  <rcc rId="616" sId="1" odxf="1" dxf="1">
    <nc r="C203">
      <f>SUM(C204+C205)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617" sId="1" odxf="1" dxf="1">
    <nc r="D203">
      <f>SUM(D204+D205)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618" sId="1" odxf="1" dxf="1">
    <nc r="E203">
      <f>SUM(E204+E205)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F203" start="0" length="0">
    <dxf>
      <fill>
        <patternFill patternType="none">
          <bgColor indexed="65"/>
        </patternFill>
      </fill>
    </dxf>
  </rfmt>
  <rcc rId="619" sId="1" odxf="1" dxf="1">
    <nc r="G203">
      <f>SUM(G204+G205)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620" sId="1" odxf="1" dxf="1">
    <nc r="H203">
      <f>SUM(H204+H205)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621" sId="1" odxf="1" dxf="1">
    <nc r="I203">
      <f>SUM(I204+I205)</f>
    </nc>
    <odxf>
      <font>
        <sz val="14"/>
        <color indexed="8"/>
        <name val="Times New Roman"/>
        <scheme val="none"/>
      </font>
      <fill>
        <patternFill patternType="solid">
          <bgColor rgb="FFFFFF00"/>
        </patternFill>
      </fill>
      <alignment wrapText="1" readingOrder="0"/>
    </odxf>
    <ndxf>
      <font>
        <sz val="14"/>
        <color indexed="8"/>
        <name val="Times New Roman"/>
        <scheme val="none"/>
      </font>
      <fill>
        <patternFill patternType="none">
          <bgColor indexed="65"/>
        </patternFill>
      </fill>
      <alignment wrapText="0" readingOrder="0"/>
    </ndxf>
  </rcc>
  <rcc rId="622" sId="1" odxf="1" dxf="1">
    <nc r="J203">
      <f>SUM(H203/G203*100)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623" sId="1" odxf="1" dxf="1">
    <nc r="B204" t="inlineStr">
      <is>
        <t>Грошова компенсація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</t>
      </is>
    </nc>
    <odxf>
      <font>
        <sz val="14"/>
        <name val="Times New Roman"/>
        <scheme val="none"/>
      </font>
      <fill>
        <patternFill patternType="solid">
          <bgColor rgb="FFFFFF00"/>
        </patternFill>
      </fill>
      <alignment horizontal="left" vertical="center" readingOrder="0"/>
      <border outline="0">
        <top style="thin">
          <color indexed="64"/>
        </top>
      </border>
    </odxf>
    <ndxf>
      <font>
        <sz val="14"/>
        <name val="Times New Roman"/>
        <scheme val="none"/>
      </font>
      <fill>
        <patternFill patternType="none">
          <bgColor indexed="65"/>
        </patternFill>
      </fill>
      <alignment horizontal="general" vertical="top" readingOrder="0"/>
      <border outline="0">
        <top/>
      </border>
    </ndxf>
  </rcc>
  <rcc rId="624" sId="1" odxf="1" dxf="1" numFmtId="4">
    <nc r="C204">
      <v>0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625" sId="1" odxf="1" dxf="1" numFmtId="4">
    <nc r="D204">
      <v>0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626" sId="1" odxf="1" dxf="1" numFmtId="4">
    <nc r="E204">
      <v>0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F204" start="0" length="0">
    <dxf>
      <fill>
        <patternFill patternType="none">
          <bgColor indexed="65"/>
        </patternFill>
      </fill>
    </dxf>
  </rfmt>
  <rfmt sheetId="1" sqref="G204" start="0" length="0">
    <dxf>
      <fill>
        <patternFill patternType="none">
          <bgColor indexed="65"/>
        </patternFill>
      </fill>
    </dxf>
  </rfmt>
  <rfmt sheetId="1" sqref="H204" start="0" length="0">
    <dxf>
      <fill>
        <patternFill patternType="none">
          <bgColor indexed="65"/>
        </patternFill>
      </fill>
    </dxf>
  </rfmt>
  <rcc rId="627" sId="1" odxf="1" dxf="1">
    <nc r="I204">
      <f>SUM(H204-G204)</f>
    </nc>
    <odxf>
      <font>
        <sz val="14"/>
        <color indexed="8"/>
        <name val="Times New Roman"/>
        <scheme val="none"/>
      </font>
      <fill>
        <patternFill patternType="solid">
          <bgColor rgb="FFFFFF00"/>
        </patternFill>
      </fill>
    </odxf>
    <ndxf>
      <font>
        <sz val="14"/>
        <color indexed="8"/>
        <name val="Times New Roman"/>
        <scheme val="none"/>
      </font>
      <fill>
        <patternFill patternType="none">
          <bgColor indexed="65"/>
        </patternFill>
      </fill>
    </ndxf>
  </rcc>
  <rcc rId="628" sId="1" odxf="1" dxf="1">
    <nc r="J204">
      <f>SUM(H204/G204*100)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629" sId="1" odxf="1" dxf="1">
    <nc r="B205" t="inlineStr">
      <is>
        <t>Грошова компенсація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І-ІІ групи з числа учасників бойових дій на території інших держав, які стали інвалідами внаслідок поранення, контузії, каліцтва або захворювання, пов’язаних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захисту", та які потребують поліпшення житлових умов</t>
      </is>
    </nc>
    <odxf>
      <font>
        <sz val="14"/>
        <name val="Times New Roman"/>
        <scheme val="none"/>
      </font>
      <fill>
        <patternFill patternType="solid">
          <bgColor rgb="FFFFFF00"/>
        </patternFill>
      </fill>
    </odxf>
    <ndxf>
      <font>
        <sz val="14"/>
        <name val="Times New Roman"/>
        <scheme val="none"/>
      </font>
      <fill>
        <patternFill patternType="none">
          <bgColor indexed="65"/>
        </patternFill>
      </fill>
    </ndxf>
  </rcc>
  <rcc rId="630" sId="1" odxf="1" dxf="1" numFmtId="4">
    <nc r="C205">
      <v>0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631" sId="1" odxf="1" dxf="1" numFmtId="4">
    <nc r="D205">
      <v>0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632" sId="1" odxf="1" dxf="1" numFmtId="4">
    <nc r="E205">
      <v>0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F205" start="0" length="0">
    <dxf>
      <fill>
        <patternFill patternType="none">
          <bgColor indexed="65"/>
        </patternFill>
      </fill>
    </dxf>
  </rfmt>
  <rfmt sheetId="1" sqref="G205" start="0" length="0">
    <dxf>
      <fill>
        <patternFill patternType="none">
          <bgColor indexed="65"/>
        </patternFill>
      </fill>
    </dxf>
  </rfmt>
  <rfmt sheetId="1" sqref="H205" start="0" length="0">
    <dxf>
      <fill>
        <patternFill patternType="none">
          <bgColor indexed="65"/>
        </patternFill>
      </fill>
    </dxf>
  </rfmt>
  <rcc rId="633" sId="1" odxf="1" dxf="1">
    <nc r="I205">
      <f>SUM(H205-G205)</f>
    </nc>
    <odxf>
      <font>
        <sz val="14"/>
        <color indexed="8"/>
        <name val="Times New Roman"/>
        <scheme val="none"/>
      </font>
      <fill>
        <patternFill patternType="solid">
          <bgColor rgb="FFFFFF00"/>
        </patternFill>
      </fill>
    </odxf>
    <ndxf>
      <font>
        <sz val="14"/>
        <color indexed="8"/>
        <name val="Times New Roman"/>
        <scheme val="none"/>
      </font>
      <fill>
        <patternFill patternType="none">
          <bgColor indexed="65"/>
        </patternFill>
      </fill>
    </ndxf>
  </rcc>
  <rfmt sheetId="1" sqref="J205" start="0" length="0">
    <dxf>
      <fill>
        <patternFill patternType="none">
          <bgColor indexed="65"/>
        </patternFill>
      </fill>
    </dxf>
  </rfmt>
  <rcc rId="634" sId="1" numFmtId="4">
    <nc r="G204">
      <v>982.74599999999998</v>
    </nc>
  </rcc>
  <rcc rId="635" sId="1" numFmtId="4">
    <nc r="G205">
      <v>1862.828</v>
    </nc>
  </rcc>
  <rcc rId="636" sId="1" numFmtId="4">
    <nc r="H204">
      <v>0</v>
    </nc>
  </rcc>
  <rcc rId="637" sId="1" numFmtId="4">
    <nc r="H205">
      <v>0</v>
    </nc>
  </rcc>
  <rcc rId="638" sId="1">
    <oc r="G148">
      <f>G149+G152+G155+G162+G171+G172+G181+G184+G190+G191+G192+G195+G196+G199+G200+G206+G207+G180+G188</f>
    </oc>
    <nc r="G148">
      <f>G149+G152+G155+G162+G171+G172+G181+G184+G190+G191+G192+G195+G196+G199+G200+G206+G207+G180+G188+G203</f>
    </nc>
  </rcc>
  <rcc rId="639" sId="1">
    <oc r="H148">
      <f>H149+H152+H155+H162+H171+H172+H181+H184+H190+H191+H192+H195+H196+H199+H200+H206+H207+H180+H188</f>
    </oc>
    <nc r="H148">
      <f>H149+H152+H155+H162+H171+H172+H181+H184+H190+H191+H192+H195+H196+H199+H200+H206+H207+H180+H188+H203</f>
    </nc>
  </rcc>
  <rcc rId="640" sId="1" numFmtId="4">
    <oc r="G208">
      <v>606.57000000000005</v>
    </oc>
    <nc r="G208">
      <v>837.99300000000005</v>
    </nc>
  </rcc>
  <rcc rId="641" sId="1" numFmtId="4">
    <oc r="G182">
      <v>310.375</v>
    </oc>
    <nc r="G182">
      <v>589.10500000000002</v>
    </nc>
  </rcc>
  <rcc rId="642" sId="1" numFmtId="4">
    <oc r="G199">
      <v>573.10699999999997</v>
    </oc>
    <nc r="G199">
      <v>853.94</v>
    </nc>
  </rcc>
  <rcv guid="{D0621073-25BE-47D7-AC33-51146458D41C}" action="delete"/>
  <rdn rId="0" localSheetId="1" customView="1" name="Z_D0621073_25BE_47D7_AC33_51146458D41C_.wvu.Rows" hidden="1" oldHidden="1">
    <formula>общее!$200:$202</formula>
    <oldFormula>общее!$200:$202</oldFormula>
  </rdn>
  <rdn rId="0" localSheetId="1" customView="1" name="Z_D0621073_25BE_47D7_AC33_51146458D41C_.wvu.FilterData" hidden="1" oldHidden="1">
    <formula>общее!$A$6:$J$313</formula>
    <oldFormula>общее!$A$6:$J$313</oldFormula>
  </rdn>
  <rcv guid="{D0621073-25BE-47D7-AC33-51146458D41C}" action="add"/>
</revisions>
</file>

<file path=xl/revisions/revisionLog111.xml><?xml version="1.0" encoding="utf-8"?>
<revisions xmlns="http://schemas.openxmlformats.org/spreadsheetml/2006/main" xmlns:r="http://schemas.openxmlformats.org/officeDocument/2006/relationships">
  <rfmt sheetId="1" sqref="A8:J114" start="0" length="2147483647">
    <dxf>
      <font>
        <color auto="1"/>
      </font>
    </dxf>
  </rfmt>
  <rfmt sheetId="1" sqref="A8:J114">
    <dxf>
      <fill>
        <patternFill patternType="none">
          <bgColor auto="1"/>
        </patternFill>
      </fill>
    </dxf>
  </rfmt>
  <rcv guid="{221AFC77-C97B-4D44-8163-7AA758A08BF9}" action="delete"/>
  <rdn rId="0" localSheetId="1" customView="1" name="Z_221AFC77_C97B_4D44_8163_7AA758A08BF9_.wvu.PrintArea" hidden="1" oldHidden="1">
    <formula>общее!$A$1:$J$304</formula>
    <oldFormula>общее!$A$1:$J$304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общее!$A$6:$J$314</formula>
    <oldFormula>общее!$A$6:$J$314</oldFormula>
  </rdn>
  <rcv guid="{221AFC77-C97B-4D44-8163-7AA758A08BF9}" action="add"/>
</revisions>
</file>

<file path=xl/revisions/revisionLog1110.xml><?xml version="1.0" encoding="utf-8"?>
<revisions xmlns="http://schemas.openxmlformats.org/spreadsheetml/2006/main" xmlns:r="http://schemas.openxmlformats.org/officeDocument/2006/relationships">
  <rfmt sheetId="1" sqref="A117:XFD118">
    <dxf>
      <fill>
        <patternFill>
          <bgColor theme="0"/>
        </patternFill>
      </fill>
    </dxf>
  </rfmt>
  <rcc rId="688" sId="1" numFmtId="4">
    <oc r="D117">
      <v>117888.50407</v>
    </oc>
    <nc r="D117">
      <v>189133.92483</v>
    </nc>
  </rcc>
  <rcc rId="689" sId="1" numFmtId="4">
    <oc r="D118">
      <v>156.01</v>
    </oc>
    <nc r="D118">
      <v>157.102</v>
    </nc>
  </rcc>
  <rfmt sheetId="1" sqref="A116:XFD116">
    <dxf>
      <fill>
        <patternFill>
          <bgColor theme="0"/>
        </patternFill>
      </fill>
    </dxf>
  </rfmt>
  <rdn rId="0" localSheetId="1" customView="1" name="Z_9BFA17BE_4413_48EA_8DFA_9D7972E1D966_.wvu.Rows" hidden="1" oldHidden="1">
    <formula>общее!$200:$202</formula>
  </rdn>
  <rdn rId="0" localSheetId="1" customView="1" name="Z_9BFA17BE_4413_48EA_8DFA_9D7972E1D966_.wvu.FilterData" hidden="1" oldHidden="1">
    <formula>общее!$A$6:$J$313</formula>
  </rdn>
  <rcv guid="{9BFA17BE-4413-48EA-8DFA-9D7972E1D966}" action="add"/>
</revisions>
</file>

<file path=xl/revisions/revisionLog1111.xml><?xml version="1.0" encoding="utf-8"?>
<revisions xmlns="http://schemas.openxmlformats.org/spreadsheetml/2006/main" xmlns:r="http://schemas.openxmlformats.org/officeDocument/2006/relationships">
  <rcc rId="1" sId="1">
    <oc r="C297" t="inlineStr">
      <is>
        <t>станом на 01 липня 2018 року, тис. грн.</t>
      </is>
    </oc>
    <nc r="C297" t="inlineStr">
      <is>
        <t>станом на 01 жовтня 2018 року, тис. грн.</t>
      </is>
    </nc>
  </rcc>
  <rcc rId="2" sId="1">
    <oc r="D297" t="inlineStr">
      <is>
        <t>станом на 01  липня 2019 року, тис. грн.</t>
      </is>
    </oc>
    <nc r="D297" t="inlineStr">
      <is>
        <t>станом на 01  жовтня 2019 року, тис. грн.</t>
      </is>
    </nc>
  </rcc>
  <rcc rId="3" sId="1">
    <oc r="G297" t="inlineStr">
      <is>
        <t>станом на 01 липня 2018 року, тис. грн.</t>
      </is>
    </oc>
    <nc r="G297" t="inlineStr">
      <is>
        <t>станом на 01 жовтня 2018 року, тис. грн.</t>
      </is>
    </nc>
  </rcc>
  <rcc rId="4" sId="1">
    <oc r="H297" t="inlineStr">
      <is>
        <t>станом на 01  липня 2019 року, тис. грн.</t>
      </is>
    </oc>
    <nc r="H297" t="inlineStr">
      <is>
        <t>станом на 01  жовтня 2019 року, тис. грн.</t>
      </is>
    </nc>
  </rcc>
  <rcv guid="{CFD58EC5-F475-4F0C-8822-861C497EA100}" action="delete"/>
  <rdn rId="0" localSheetId="1" customView="1" name="Z_CFD58EC5_F475_4F0C_8822_861C497EA100_.wvu.FilterData" hidden="1" oldHidden="1">
    <formula>общее!$A$6:$J$301</formula>
    <oldFormula>общее!$A$6:$J$301</oldFormula>
  </rdn>
  <rcv guid="{CFD58EC5-F475-4F0C-8822-861C497EA100}" action="add"/>
</revisions>
</file>

<file path=xl/revisions/revisionLog11111.xml><?xml version="1.0" encoding="utf-8"?>
<revisions xmlns="http://schemas.openxmlformats.org/spreadsheetml/2006/main" xmlns:r="http://schemas.openxmlformats.org/officeDocument/2006/relationships"/>
</file>

<file path=xl/revisions/revisionLog1112.xml><?xml version="1.0" encoding="utf-8"?>
<revisions xmlns="http://schemas.openxmlformats.org/spreadsheetml/2006/main" xmlns:r="http://schemas.openxmlformats.org/officeDocument/2006/relationships">
  <rfmt sheetId="1" sqref="C128">
    <dxf>
      <fill>
        <patternFill>
          <bgColor theme="0"/>
        </patternFill>
      </fill>
    </dxf>
  </rfmt>
  <rfmt sheetId="1" sqref="C129">
    <dxf>
      <fill>
        <patternFill>
          <bgColor theme="0"/>
        </patternFill>
      </fill>
    </dxf>
  </rfmt>
  <rfmt sheetId="1" sqref="C130">
    <dxf>
      <fill>
        <patternFill>
          <bgColor theme="0"/>
        </patternFill>
      </fill>
    </dxf>
  </rfmt>
  <rfmt sheetId="1" sqref="C131">
    <dxf>
      <fill>
        <patternFill>
          <bgColor theme="0"/>
        </patternFill>
      </fill>
    </dxf>
  </rfmt>
</revisions>
</file>

<file path=xl/revisions/revisionLog11121.xml><?xml version="1.0" encoding="utf-8"?>
<revisions xmlns="http://schemas.openxmlformats.org/spreadsheetml/2006/main" xmlns:r="http://schemas.openxmlformats.org/officeDocument/2006/relationships">
  <rcc rId="722" sId="1" numFmtId="4">
    <oc r="G117">
      <v>1136.6969999999999</v>
    </oc>
    <nc r="G117">
      <v>2008.1347800000001</v>
    </nc>
  </rcc>
  <rcc rId="723" sId="1" numFmtId="4">
    <oc r="H117">
      <v>2746.4617199999998</v>
    </oc>
    <nc r="H117">
      <v>5569.1979300000003</v>
    </nc>
  </rcc>
</revisions>
</file>

<file path=xl/revisions/revisionLog111211.xml><?xml version="1.0" encoding="utf-8"?>
<revisions xmlns="http://schemas.openxmlformats.org/spreadsheetml/2006/main" xmlns:r="http://schemas.openxmlformats.org/officeDocument/2006/relationships">
  <rcc rId="6" sId="1" numFmtId="4">
    <oc r="D11">
      <v>741916.09499999997</v>
    </oc>
    <nc r="D11">
      <v>1130273.42</v>
    </nc>
  </rcc>
  <rcc rId="7" sId="1" numFmtId="4">
    <oc r="C12">
      <v>108631.9</v>
    </oc>
    <nc r="C12">
      <v>164545.016</v>
    </nc>
  </rcc>
  <rcc rId="8" sId="1" numFmtId="4">
    <oc r="D12">
      <v>119505.22100000001</v>
    </oc>
    <nc r="D12">
      <v>189121.18700000001</v>
    </nc>
  </rcc>
  <rcc rId="9" sId="1" numFmtId="4">
    <oc r="C13">
      <v>10750.046</v>
    </oc>
    <nc r="C13">
      <v>16766.023000000001</v>
    </nc>
  </rcc>
  <rcc rId="10" sId="1" numFmtId="4">
    <oc r="D13">
      <v>15038.168</v>
    </oc>
    <nc r="D13">
      <v>23284.294000000002</v>
    </nc>
  </rcc>
  <rcc rId="11" sId="1" numFmtId="4">
    <oc r="C14">
      <v>8063.0050000000001</v>
    </oc>
    <nc r="C14">
      <v>14587.977000000001</v>
    </nc>
  </rcc>
  <rcc rId="12" sId="1" numFmtId="4">
    <oc r="D14">
      <v>12493.234</v>
    </oc>
    <nc r="D14">
      <v>20632.019</v>
    </nc>
  </rcc>
  <rrc rId="13" sId="1" ref="A15:XFD15" action="insertRow">
    <undo index="0" exp="area" ref3D="1" dr="$A$191:$XFD$193" dn="Z_D0621073_25BE_47D7_AC33_51146458D41C_.wvu.Rows" sId="1"/>
    <undo index="0" exp="area" ref3D="1" dr="$A$82:$XFD$82" dn="Z_1BDFBE17_25BB_4BB9_B67F_4757B39B2D64_.wvu.Rows" sId="1"/>
  </rrc>
  <rcc rId="14" sId="1" numFmtId="4">
    <nc r="A15">
      <v>11010600</v>
    </nc>
  </rcc>
  <rcc rId="15" sId="1" numFmtId="4">
    <nc r="C15">
      <v>0.61399999999999999</v>
    </nc>
  </rcc>
  <rcc rId="16" sId="1" numFmtId="4">
    <oc r="C16">
      <v>145.267</v>
    </oc>
    <nc r="C16">
      <v>152.03</v>
    </nc>
  </rcc>
  <rcc rId="17" sId="1" numFmtId="4">
    <oc r="D16">
      <v>7.0170000000000003</v>
    </oc>
    <nc r="D16">
      <v>12.019</v>
    </nc>
  </rcc>
  <rcc rId="18" sId="1" numFmtId="4">
    <oc r="C11">
      <v>622207.04200000002</v>
    </oc>
    <nc r="C11">
      <v>947872.00300000003</v>
    </nc>
  </rcc>
  <rcc rId="19" sId="1">
    <nc r="E15">
      <f>D15-C15</f>
    </nc>
  </rcc>
  <rfmt sheetId="1" sqref="B15" start="0" length="0">
    <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cc rId="20" sId="1" xfDxf="1" dxf="1">
    <nc r="B15" t="inlineStr">
      <is>
        <t>Фіксований податок на доходи фізичних осіб від зайняття підприємницькою діяльністю, нарахований до 1 січня 2012 року</t>
      </is>
    </nc>
    <ndxf>
      <font>
        <sz val="12"/>
        <color rgb="FF000000"/>
        <name val="Times New Roman"/>
        <scheme val="none"/>
      </font>
    </ndxf>
  </rcc>
  <rfmt sheetId="1" sqref="A8:F16">
    <dxf>
      <fill>
        <patternFill patternType="none">
          <bgColor auto="1"/>
        </patternFill>
      </fill>
    </dxf>
  </rfmt>
  <rcv guid="{221AFC77-C97B-4D44-8163-7AA758A08BF9}" action="delete"/>
  <rdn rId="0" localSheetId="1" customView="1" name="Z_221AFC77_C97B_4D44_8163_7AA758A08BF9_.wvu.PrintArea" hidden="1" oldHidden="1">
    <formula>общее!$A$1:$J$292</formula>
    <oldFormula>общее!$A$1:$J$292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общее!$A$6:$J$302</formula>
    <oldFormula>общее!$A$6:$J$302</oldFormula>
  </rdn>
  <rcv guid="{221AFC77-C97B-4D44-8163-7AA758A08BF9}" action="add"/>
</revisions>
</file>

<file path=xl/revisions/revisionLog11122.xml><?xml version="1.0" encoding="utf-8"?>
<revisions xmlns="http://schemas.openxmlformats.org/spreadsheetml/2006/main" xmlns:r="http://schemas.openxmlformats.org/officeDocument/2006/relationships">
  <rcc rId="724" sId="1" numFmtId="4">
    <oc r="C120">
      <v>180703.022</v>
    </oc>
    <nc r="C120">
      <v>249420.40400000001</v>
    </nc>
  </rcc>
  <rcc rId="725" sId="1" numFmtId="4">
    <oc r="C121">
      <v>341043.08100000001</v>
    </oc>
    <nc r="C121">
      <v>428982.06</v>
    </nc>
  </rcc>
  <rcc rId="726" sId="1" numFmtId="4">
    <oc r="C122">
      <v>4534.5550000000003</v>
    </oc>
    <nc r="C122">
      <v>5810.2820000000002</v>
    </nc>
  </rcc>
  <rcc rId="727" sId="1" numFmtId="4">
    <oc r="C123">
      <v>8361.7109999999993</v>
    </oc>
    <nc r="C123">
      <v>10870.320110000001</v>
    </nc>
  </rcc>
  <rcc rId="728" sId="1" numFmtId="4">
    <oc r="C124">
      <v>19246.988000000001</v>
    </oc>
    <nc r="C124">
      <v>24253.322</v>
    </nc>
  </rcc>
  <rcc rId="729" sId="1" numFmtId="4">
    <oc r="C126">
      <v>69583.952999999994</v>
    </oc>
    <nc r="C126">
      <v>91335.782999999996</v>
    </nc>
  </rcc>
  <rcc rId="730" sId="1" numFmtId="4">
    <oc r="C127">
      <v>2461.6550000000002</v>
    </oc>
    <nc r="C127">
      <v>3054.9659999999999</v>
    </nc>
  </rcc>
  <rcc rId="731" sId="1" numFmtId="4">
    <oc r="C128">
      <v>3692.08</v>
    </oc>
    <nc r="C128">
      <v>4430.1940000000004</v>
    </nc>
  </rcc>
  <rcc rId="732" sId="1" numFmtId="4">
    <oc r="C130">
      <v>6314.7979999999998</v>
    </oc>
    <nc r="C130">
      <v>9774.8909999999996</v>
    </nc>
  </rcc>
  <rcc rId="733" sId="1" numFmtId="4">
    <oc r="C129">
      <v>6467.0280000000002</v>
    </oc>
    <nc r="C129">
      <f>C130+C131</f>
    </nc>
  </rcc>
  <rcc rId="734" sId="1" numFmtId="4">
    <oc r="C131">
      <v>152.22999999999999</v>
    </oc>
    <nc r="C131">
      <v>936.88</v>
    </nc>
  </rcc>
  <rfmt sheetId="1" sqref="C120">
    <dxf>
      <fill>
        <patternFill>
          <bgColor theme="0"/>
        </patternFill>
      </fill>
    </dxf>
  </rfmt>
  <rfmt sheetId="1" sqref="C121">
    <dxf>
      <fill>
        <patternFill>
          <bgColor theme="0"/>
        </patternFill>
      </fill>
    </dxf>
  </rfmt>
  <rfmt sheetId="1" sqref="C122">
    <dxf>
      <fill>
        <patternFill>
          <bgColor theme="0"/>
        </patternFill>
      </fill>
    </dxf>
  </rfmt>
  <rfmt sheetId="1" sqref="C123">
    <dxf>
      <fill>
        <patternFill>
          <bgColor theme="0"/>
        </patternFill>
      </fill>
    </dxf>
  </rfmt>
  <rfmt sheetId="1" sqref="C124">
    <dxf>
      <fill>
        <patternFill>
          <bgColor theme="0"/>
        </patternFill>
      </fill>
    </dxf>
  </rfmt>
  <rfmt sheetId="1" sqref="C126">
    <dxf>
      <fill>
        <patternFill>
          <bgColor theme="0"/>
        </patternFill>
      </fill>
    </dxf>
  </rfmt>
  <rfmt sheetId="1" sqref="C127">
    <dxf>
      <fill>
        <patternFill>
          <bgColor theme="0"/>
        </patternFill>
      </fill>
    </dxf>
  </rfmt>
</revisions>
</file>

<file path=xl/revisions/revisionLog112.xml><?xml version="1.0" encoding="utf-8"?>
<revisions xmlns="http://schemas.openxmlformats.org/spreadsheetml/2006/main" xmlns:r="http://schemas.openxmlformats.org/officeDocument/2006/relationships">
  <rcc rId="1280" sId="1" numFmtId="4">
    <oc r="D307">
      <v>-322797.83</v>
    </oc>
    <nc r="D307">
      <v>-556989.06799999997</v>
    </nc>
  </rcc>
  <rfmt sheetId="1" sqref="D307">
    <dxf>
      <fill>
        <patternFill patternType="none">
          <bgColor auto="1"/>
        </patternFill>
      </fill>
    </dxf>
  </rfmt>
  <rcc rId="1281" sId="1" numFmtId="4">
    <oc r="D305">
      <v>-4951.5479999999998</v>
    </oc>
    <nc r="D305">
      <v>-5604.3860000000004</v>
    </nc>
  </rcc>
  <rfmt sheetId="1" sqref="D305">
    <dxf>
      <fill>
        <patternFill patternType="none">
          <bgColor auto="1"/>
        </patternFill>
      </fill>
    </dxf>
  </rfmt>
  <rcc rId="1282" sId="1" odxf="1" dxf="1" numFmtId="4">
    <oc r="D302">
      <v>327749.37800000003</v>
    </oc>
    <nc r="D302">
      <f>D303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1283" sId="1" odxf="1" dxf="1" numFmtId="4">
    <oc r="D303">
      <v>-327749.37800000003</v>
    </oc>
    <nc r="D303">
      <f>SUM(D304:D307)</f>
    </nc>
    <odxf>
      <fill>
        <patternFill patternType="solid">
          <bgColor rgb="FFFFFF00"/>
        </patternFill>
      </fill>
      <alignment wrapText="1" readingOrder="0"/>
    </odxf>
    <ndxf>
      <fill>
        <patternFill patternType="none">
          <bgColor indexed="65"/>
        </patternFill>
      </fill>
      <alignment wrapText="0" readingOrder="0"/>
    </ndxf>
  </rcc>
  <rcc rId="1284" sId="1" odxf="1" dxf="1" numFmtId="4">
    <oc r="D308">
      <v>-327749.37800000003</v>
    </oc>
    <nc r="D308">
      <f>D302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C302:F308">
    <dxf>
      <fill>
        <patternFill patternType="none">
          <bgColor auto="1"/>
        </patternFill>
      </fill>
    </dxf>
  </rfmt>
  <rcc rId="1285" sId="1" numFmtId="4">
    <oc r="H305">
      <v>-8125.9219999999996</v>
    </oc>
    <nc r="H305">
      <v>-30005.325000000001</v>
    </nc>
  </rcc>
  <rfmt sheetId="1" sqref="H305">
    <dxf>
      <fill>
        <patternFill patternType="none">
          <bgColor auto="1"/>
        </patternFill>
      </fill>
    </dxf>
  </rfmt>
  <rcc rId="1286" sId="1" numFmtId="4">
    <oc r="H307">
      <v>141404.59700000001</v>
    </oc>
    <nc r="H307">
      <v>431081.96100000001</v>
    </nc>
  </rcc>
  <rfmt sheetId="1" sqref="H307">
    <dxf>
      <fill>
        <patternFill patternType="none">
          <bgColor auto="1"/>
        </patternFill>
      </fill>
    </dxf>
  </rfmt>
  <rcc rId="1287" sId="1" odxf="1" dxf="1" numFmtId="4">
    <oc r="H302">
      <v>-133278.67499999999</v>
    </oc>
    <nc r="H302">
      <f>H303</f>
    </nc>
    <odxf>
      <font>
        <sz val="16"/>
        <name val="Times New Roman"/>
        <scheme val="none"/>
      </font>
      <fill>
        <patternFill patternType="solid">
          <bgColor rgb="FFFFFF00"/>
        </patternFill>
      </fill>
    </odxf>
    <ndxf>
      <font>
        <sz val="16"/>
        <color indexed="8"/>
        <name val="Times New Roman"/>
        <scheme val="none"/>
      </font>
      <fill>
        <patternFill patternType="none">
          <bgColor indexed="65"/>
        </patternFill>
      </fill>
    </ndxf>
  </rcc>
  <rcc rId="1288" sId="1" odxf="1" dxf="1" numFmtId="4">
    <oc r="H303">
      <v>133278.67499999999</v>
    </oc>
    <nc r="H303">
      <f>SUM(H304:H307)</f>
    </nc>
    <odxf>
      <font>
        <sz val="16"/>
        <name val="Times New Roman"/>
        <scheme val="none"/>
      </font>
      <fill>
        <patternFill patternType="solid">
          <bgColor rgb="FFFFFF00"/>
        </patternFill>
      </fill>
    </odxf>
    <ndxf>
      <font>
        <sz val="16"/>
        <color indexed="8"/>
        <name val="Times New Roman"/>
        <scheme val="none"/>
      </font>
      <fill>
        <patternFill patternType="none">
          <bgColor indexed="65"/>
        </patternFill>
      </fill>
    </ndxf>
  </rcc>
  <rcc rId="1289" sId="1" odxf="1" dxf="1" numFmtId="4">
    <oc r="H308">
      <v>133278.67499999999</v>
    </oc>
    <nc r="H308">
      <f>H302</f>
    </nc>
    <odxf>
      <font>
        <sz val="16"/>
        <name val="Times New Roman"/>
        <scheme val="none"/>
      </font>
      <fill>
        <patternFill patternType="solid">
          <bgColor rgb="FFFFFF00"/>
        </patternFill>
      </fill>
    </odxf>
    <ndxf>
      <font>
        <sz val="16"/>
        <color indexed="8"/>
        <name val="Times New Roman"/>
        <scheme val="none"/>
      </font>
      <fill>
        <patternFill patternType="none">
          <bgColor indexed="65"/>
        </patternFill>
      </fill>
    </ndxf>
  </rcc>
  <rfmt sheetId="1" sqref="A301:J308">
    <dxf>
      <fill>
        <patternFill patternType="none">
          <bgColor auto="1"/>
        </patternFill>
      </fill>
    </dxf>
  </rfmt>
  <rcv guid="{966D3932-E429-4C59-AC55-697D9EEA620A}" action="delete"/>
  <rdn rId="0" localSheetId="1" customView="1" name="Z_966D3932_E429_4C59_AC55_697D9EEA620A_.wvu.PrintTitles" hidden="1" oldHidden="1">
    <formula>общее!$6:$6</formula>
    <oldFormula>общее!$6:$6</oldFormula>
  </rdn>
  <rdn rId="0" localSheetId="1" customView="1" name="Z_966D3932_E429_4C59_AC55_697D9EEA620A_.wvu.FilterData" hidden="1" oldHidden="1">
    <formula>общее!$A$6:$U$549</formula>
    <oldFormula>общее!$A$6:$U$549</oldFormula>
  </rdn>
  <rcv guid="{966D3932-E429-4C59-AC55-697D9EEA620A}" action="add"/>
</revisions>
</file>

<file path=xl/revisions/revisionLog1121.xml><?xml version="1.0" encoding="utf-8"?>
<revisions xmlns="http://schemas.openxmlformats.org/spreadsheetml/2006/main" xmlns:r="http://schemas.openxmlformats.org/officeDocument/2006/relationships">
  <rfmt sheetId="1" sqref="F133" start="0" length="0">
    <dxf>
      <fill>
        <patternFill patternType="solid">
          <bgColor theme="0"/>
        </patternFill>
      </fill>
    </dxf>
  </rfmt>
  <rfmt sheetId="1" sqref="F134" start="0" length="0">
    <dxf>
      <fill>
        <patternFill patternType="solid">
          <bgColor theme="0"/>
        </patternFill>
      </fill>
    </dxf>
  </rfmt>
  <rfmt sheetId="1" sqref="F135" start="0" length="0">
    <dxf>
      <fill>
        <patternFill patternType="solid">
          <bgColor theme="0"/>
        </patternFill>
      </fill>
    </dxf>
  </rfmt>
  <rfmt sheetId="1" sqref="F136" start="0" length="0">
    <dxf>
      <fill>
        <patternFill patternType="solid">
          <bgColor theme="0"/>
        </patternFill>
      </fill>
    </dxf>
  </rfmt>
  <rfmt sheetId="1" sqref="F137" start="0" length="0">
    <dxf>
      <fill>
        <patternFill patternType="solid">
          <bgColor theme="0"/>
        </patternFill>
      </fill>
    </dxf>
  </rfmt>
  <rfmt sheetId="1" sqref="F138" start="0" length="0">
    <dxf>
      <fill>
        <patternFill patternType="solid">
          <bgColor theme="0"/>
        </patternFill>
      </fill>
    </dxf>
  </rfmt>
  <rfmt sheetId="1" sqref="F139" start="0" length="0">
    <dxf>
      <fill>
        <patternFill patternType="solid">
          <bgColor theme="0"/>
        </patternFill>
      </fill>
    </dxf>
  </rfmt>
  <rfmt sheetId="1" sqref="F140" start="0" length="0">
    <dxf>
      <fill>
        <patternFill patternType="solid">
          <bgColor theme="0"/>
        </patternFill>
      </fill>
    </dxf>
  </rfmt>
  <rfmt sheetId="1" sqref="F141" start="0" length="0">
    <dxf>
      <fill>
        <patternFill patternType="solid">
          <bgColor theme="0"/>
        </patternFill>
      </fill>
    </dxf>
  </rfmt>
  <rfmt sheetId="1" sqref="F142" start="0" length="0">
    <dxf>
      <fill>
        <patternFill patternType="solid">
          <bgColor theme="0"/>
        </patternFill>
      </fill>
    </dxf>
  </rfmt>
  <rfmt sheetId="1" sqref="F143" start="0" length="0">
    <dxf>
      <fill>
        <patternFill patternType="solid">
          <bgColor theme="0"/>
        </patternFill>
      </fill>
    </dxf>
  </rfmt>
  <rfmt sheetId="1" sqref="F144" start="0" length="0">
    <dxf>
      <fill>
        <patternFill patternType="solid">
          <bgColor theme="0"/>
        </patternFill>
      </fill>
    </dxf>
  </rfmt>
  <rfmt sheetId="1" sqref="F145" start="0" length="0">
    <dxf>
      <fill>
        <patternFill patternType="solid">
          <bgColor theme="0"/>
        </patternFill>
      </fill>
    </dxf>
  </rfmt>
  <rfmt sheetId="1" sqref="F146" start="0" length="0">
    <dxf>
      <fill>
        <patternFill patternType="solid">
          <bgColor theme="0"/>
        </patternFill>
      </fill>
    </dxf>
  </rfmt>
  <rfmt sheetId="1" sqref="F147" start="0" length="0">
    <dxf>
      <fill>
        <patternFill patternType="solid">
          <bgColor theme="0"/>
        </patternFill>
      </fill>
    </dxf>
  </rfmt>
  <rfmt sheetId="1" sqref="F148" start="0" length="0">
    <dxf>
      <fill>
        <patternFill patternType="solid">
          <bgColor theme="0"/>
        </patternFill>
      </fill>
    </dxf>
  </rfmt>
  <rfmt sheetId="1" sqref="F149" start="0" length="0">
    <dxf>
      <fill>
        <patternFill patternType="solid">
          <bgColor theme="0"/>
        </patternFill>
      </fill>
    </dxf>
  </rfmt>
  <rfmt sheetId="1" sqref="F150" start="0" length="0">
    <dxf>
      <fill>
        <patternFill patternType="solid">
          <bgColor theme="0"/>
        </patternFill>
      </fill>
    </dxf>
  </rfmt>
  <rfmt sheetId="1" sqref="F151" start="0" length="0">
    <dxf>
      <fill>
        <patternFill patternType="solid">
          <bgColor theme="0"/>
        </patternFill>
      </fill>
    </dxf>
  </rfmt>
  <rfmt sheetId="1" sqref="F152" start="0" length="0">
    <dxf>
      <fill>
        <patternFill patternType="solid">
          <bgColor theme="0"/>
        </patternFill>
      </fill>
    </dxf>
  </rfmt>
  <rfmt sheetId="1" sqref="F153" start="0" length="0">
    <dxf>
      <fill>
        <patternFill patternType="solid">
          <bgColor theme="0"/>
        </patternFill>
      </fill>
    </dxf>
  </rfmt>
  <rfmt sheetId="1" sqref="F154" start="0" length="0">
    <dxf>
      <fill>
        <patternFill patternType="solid">
          <bgColor theme="0"/>
        </patternFill>
      </fill>
    </dxf>
  </rfmt>
  <rfmt sheetId="1" sqref="F155" start="0" length="0">
    <dxf>
      <fill>
        <patternFill patternType="solid">
          <bgColor theme="0"/>
        </patternFill>
      </fill>
    </dxf>
  </rfmt>
  <rfmt sheetId="1" sqref="F156" start="0" length="0">
    <dxf>
      <fill>
        <patternFill patternType="solid">
          <bgColor theme="0"/>
        </patternFill>
      </fill>
    </dxf>
  </rfmt>
  <rfmt sheetId="1" sqref="F157" start="0" length="0">
    <dxf>
      <fill>
        <patternFill patternType="solid">
          <bgColor theme="0"/>
        </patternFill>
      </fill>
    </dxf>
  </rfmt>
  <rfmt sheetId="1" sqref="F158" start="0" length="0">
    <dxf>
      <fill>
        <patternFill patternType="solid">
          <bgColor theme="0"/>
        </patternFill>
      </fill>
    </dxf>
  </rfmt>
  <rfmt sheetId="1" sqref="F159" start="0" length="0">
    <dxf>
      <fill>
        <patternFill patternType="solid">
          <bgColor theme="0"/>
        </patternFill>
      </fill>
    </dxf>
  </rfmt>
  <rfmt sheetId="1" sqref="F160" start="0" length="0">
    <dxf>
      <fill>
        <patternFill patternType="solid">
          <bgColor theme="0"/>
        </patternFill>
      </fill>
    </dxf>
  </rfmt>
  <rfmt sheetId="1" sqref="F161" start="0" length="0">
    <dxf>
      <fill>
        <patternFill patternType="solid">
          <bgColor theme="0"/>
        </patternFill>
      </fill>
    </dxf>
  </rfmt>
  <rfmt sheetId="1" sqref="F162" start="0" length="0">
    <dxf>
      <fill>
        <patternFill patternType="solid">
          <bgColor theme="0"/>
        </patternFill>
      </fill>
    </dxf>
  </rfmt>
  <rfmt sheetId="1" sqref="F163" start="0" length="0">
    <dxf>
      <fill>
        <patternFill patternType="solid">
          <bgColor theme="0"/>
        </patternFill>
      </fill>
    </dxf>
  </rfmt>
  <rfmt sheetId="1" sqref="F164" start="0" length="0">
    <dxf>
      <fill>
        <patternFill patternType="solid">
          <bgColor theme="0"/>
        </patternFill>
      </fill>
    </dxf>
  </rfmt>
  <rfmt sheetId="1" sqref="F165" start="0" length="0">
    <dxf>
      <fill>
        <patternFill patternType="solid">
          <bgColor theme="0"/>
        </patternFill>
      </fill>
    </dxf>
  </rfmt>
  <rfmt sheetId="1" sqref="F166" start="0" length="0">
    <dxf>
      <fill>
        <patternFill patternType="solid">
          <bgColor theme="0"/>
        </patternFill>
      </fill>
    </dxf>
  </rfmt>
  <rfmt sheetId="1" sqref="F167" start="0" length="0">
    <dxf>
      <fill>
        <patternFill patternType="solid">
          <bgColor theme="0"/>
        </patternFill>
      </fill>
    </dxf>
  </rfmt>
  <rfmt sheetId="1" sqref="F168" start="0" length="0">
    <dxf>
      <fill>
        <patternFill patternType="solid">
          <bgColor theme="0"/>
        </patternFill>
      </fill>
    </dxf>
  </rfmt>
  <rfmt sheetId="1" sqref="F169" start="0" length="0">
    <dxf>
      <fill>
        <patternFill patternType="solid">
          <bgColor theme="0"/>
        </patternFill>
      </fill>
    </dxf>
  </rfmt>
  <rfmt sheetId="1" sqref="F170" start="0" length="0">
    <dxf>
      <fill>
        <patternFill patternType="solid">
          <bgColor theme="0"/>
        </patternFill>
      </fill>
    </dxf>
  </rfmt>
  <rfmt sheetId="1" sqref="F171" start="0" length="0">
    <dxf>
      <fill>
        <patternFill patternType="solid">
          <bgColor theme="0"/>
        </patternFill>
      </fill>
    </dxf>
  </rfmt>
  <rfmt sheetId="1" sqref="F172" start="0" length="0">
    <dxf>
      <fill>
        <patternFill patternType="solid">
          <bgColor theme="0"/>
        </patternFill>
      </fill>
    </dxf>
  </rfmt>
  <rfmt sheetId="1" sqref="F173" start="0" length="0">
    <dxf>
      <fill>
        <patternFill patternType="solid">
          <bgColor theme="0"/>
        </patternFill>
      </fill>
    </dxf>
  </rfmt>
  <rfmt sheetId="1" sqref="F174" start="0" length="0">
    <dxf>
      <fill>
        <patternFill patternType="solid">
          <bgColor theme="0"/>
        </patternFill>
      </fill>
    </dxf>
  </rfmt>
  <rfmt sheetId="1" sqref="F175" start="0" length="0">
    <dxf>
      <fill>
        <patternFill patternType="solid">
          <bgColor theme="0"/>
        </patternFill>
      </fill>
    </dxf>
  </rfmt>
  <rfmt sheetId="1" sqref="F176" start="0" length="0">
    <dxf>
      <fill>
        <patternFill patternType="solid">
          <bgColor theme="0"/>
        </patternFill>
      </fill>
    </dxf>
  </rfmt>
  <rfmt sheetId="1" sqref="F177" start="0" length="0">
    <dxf>
      <fill>
        <patternFill patternType="solid">
          <bgColor theme="0"/>
        </patternFill>
      </fill>
    </dxf>
  </rfmt>
  <rfmt sheetId="1" sqref="F178" start="0" length="0">
    <dxf>
      <fill>
        <patternFill patternType="solid">
          <bgColor theme="0"/>
        </patternFill>
      </fill>
    </dxf>
  </rfmt>
  <rfmt sheetId="1" sqref="F179" start="0" length="0">
    <dxf>
      <fill>
        <patternFill patternType="solid">
          <bgColor theme="0"/>
        </patternFill>
      </fill>
    </dxf>
  </rfmt>
  <rfmt sheetId="1" sqref="F180" start="0" length="0">
    <dxf>
      <fill>
        <patternFill patternType="solid">
          <bgColor theme="0"/>
        </patternFill>
      </fill>
    </dxf>
  </rfmt>
  <rfmt sheetId="1" sqref="F181" start="0" length="0">
    <dxf>
      <fill>
        <patternFill patternType="solid">
          <bgColor theme="0"/>
        </patternFill>
      </fill>
    </dxf>
  </rfmt>
  <rfmt sheetId="1" sqref="F182" start="0" length="0">
    <dxf>
      <fill>
        <patternFill patternType="solid">
          <bgColor theme="0"/>
        </patternFill>
      </fill>
    </dxf>
  </rfmt>
  <rfmt sheetId="1" sqref="F183" start="0" length="0">
    <dxf>
      <fill>
        <patternFill patternType="solid">
          <bgColor theme="0"/>
        </patternFill>
      </fill>
    </dxf>
  </rfmt>
  <rfmt sheetId="1" sqref="F184" start="0" length="0">
    <dxf>
      <fill>
        <patternFill patternType="solid">
          <bgColor theme="0"/>
        </patternFill>
      </fill>
    </dxf>
  </rfmt>
  <rfmt sheetId="1" sqref="F185" start="0" length="0">
    <dxf>
      <fill>
        <patternFill patternType="solid">
          <bgColor theme="0"/>
        </patternFill>
      </fill>
    </dxf>
  </rfmt>
  <rfmt sheetId="1" sqref="F186" start="0" length="0">
    <dxf>
      <fill>
        <patternFill patternType="solid">
          <bgColor theme="0"/>
        </patternFill>
      </fill>
    </dxf>
  </rfmt>
  <rfmt sheetId="1" sqref="F187" start="0" length="0">
    <dxf>
      <fill>
        <patternFill patternType="solid">
          <bgColor theme="0"/>
        </patternFill>
      </fill>
    </dxf>
  </rfmt>
  <rfmt sheetId="1" sqref="F188" start="0" length="0">
    <dxf>
      <fill>
        <patternFill patternType="solid">
          <bgColor theme="0"/>
        </patternFill>
      </fill>
    </dxf>
  </rfmt>
  <rfmt sheetId="1" sqref="F189" start="0" length="0">
    <dxf>
      <fill>
        <patternFill patternType="solid">
          <bgColor theme="0"/>
        </patternFill>
      </fill>
    </dxf>
  </rfmt>
  <rfmt sheetId="1" sqref="F190" start="0" length="0">
    <dxf>
      <fill>
        <patternFill patternType="solid">
          <bgColor theme="0"/>
        </patternFill>
      </fill>
    </dxf>
  </rfmt>
  <rfmt sheetId="1" sqref="F191" start="0" length="0">
    <dxf>
      <fill>
        <patternFill patternType="solid">
          <bgColor theme="0"/>
        </patternFill>
      </fill>
    </dxf>
  </rfmt>
  <rfmt sheetId="1" sqref="F192" start="0" length="0">
    <dxf>
      <fill>
        <patternFill patternType="solid">
          <bgColor theme="0"/>
        </patternFill>
      </fill>
    </dxf>
  </rfmt>
  <rfmt sheetId="1" sqref="F193" start="0" length="0">
    <dxf>
      <fill>
        <patternFill patternType="solid">
          <bgColor theme="0"/>
        </patternFill>
      </fill>
    </dxf>
  </rfmt>
  <rfmt sheetId="1" sqref="F194" start="0" length="0">
    <dxf>
      <fill>
        <patternFill patternType="solid">
          <bgColor theme="0"/>
        </patternFill>
      </fill>
    </dxf>
  </rfmt>
  <rfmt sheetId="1" sqref="F195" start="0" length="0">
    <dxf>
      <fill>
        <patternFill patternType="solid">
          <bgColor theme="0"/>
        </patternFill>
      </fill>
    </dxf>
  </rfmt>
  <rfmt sheetId="1" sqref="F196" start="0" length="0">
    <dxf>
      <fill>
        <patternFill patternType="solid">
          <bgColor theme="0"/>
        </patternFill>
      </fill>
    </dxf>
  </rfmt>
  <rfmt sheetId="1" sqref="F197" start="0" length="0">
    <dxf>
      <fill>
        <patternFill patternType="solid">
          <bgColor theme="0"/>
        </patternFill>
      </fill>
    </dxf>
  </rfmt>
  <rfmt sheetId="1" sqref="F198" start="0" length="0">
    <dxf>
      <fill>
        <patternFill patternType="solid">
          <bgColor theme="0"/>
        </patternFill>
      </fill>
    </dxf>
  </rfmt>
  <rfmt sheetId="1" sqref="F199" start="0" length="0">
    <dxf>
      <fill>
        <patternFill patternType="solid">
          <bgColor theme="0"/>
        </patternFill>
      </fill>
    </dxf>
  </rfmt>
  <rfmt sheetId="1" sqref="F200" start="0" length="0">
    <dxf>
      <fill>
        <patternFill patternType="solid">
          <bgColor theme="0"/>
        </patternFill>
      </fill>
    </dxf>
  </rfmt>
  <rfmt sheetId="1" sqref="F201" start="0" length="0">
    <dxf>
      <fill>
        <patternFill patternType="solid">
          <bgColor theme="0"/>
        </patternFill>
      </fill>
    </dxf>
  </rfmt>
  <rfmt sheetId="1" sqref="F202" start="0" length="0">
    <dxf>
      <fill>
        <patternFill patternType="solid">
          <bgColor theme="0"/>
        </patternFill>
      </fill>
    </dxf>
  </rfmt>
  <rfmt sheetId="1" sqref="F203" start="0" length="0">
    <dxf>
      <fill>
        <patternFill patternType="solid">
          <bgColor theme="0"/>
        </patternFill>
      </fill>
    </dxf>
  </rfmt>
  <rfmt sheetId="1" sqref="F204" start="0" length="0">
    <dxf>
      <fill>
        <patternFill patternType="solid">
          <bgColor theme="0"/>
        </patternFill>
      </fill>
    </dxf>
  </rfmt>
  <rfmt sheetId="1" sqref="F205" start="0" length="0">
    <dxf>
      <fill>
        <patternFill patternType="solid">
          <bgColor theme="0"/>
        </patternFill>
      </fill>
    </dxf>
  </rfmt>
  <rfmt sheetId="1" sqref="F206" start="0" length="0">
    <dxf>
      <fill>
        <patternFill patternType="solid">
          <bgColor theme="0"/>
        </patternFill>
      </fill>
    </dxf>
  </rfmt>
  <rfmt sheetId="1" sqref="F207" start="0" length="0">
    <dxf>
      <fill>
        <patternFill patternType="solid">
          <bgColor theme="0"/>
        </patternFill>
      </fill>
    </dxf>
  </rfmt>
  <rfmt sheetId="1" sqref="F208" start="0" length="0">
    <dxf>
      <fill>
        <patternFill patternType="solid">
          <bgColor theme="0"/>
        </patternFill>
      </fill>
    </dxf>
  </rfmt>
  <rfmt sheetId="1" sqref="F209" start="0" length="0">
    <dxf>
      <fill>
        <patternFill patternType="solid">
          <bgColor theme="0"/>
        </patternFill>
      </fill>
    </dxf>
  </rfmt>
  <rfmt sheetId="1" sqref="F210" start="0" length="0">
    <dxf>
      <fill>
        <patternFill patternType="solid">
          <bgColor theme="0"/>
        </patternFill>
      </fill>
    </dxf>
  </rfmt>
  <rfmt sheetId="1" sqref="F211" start="0" length="0">
    <dxf>
      <fill>
        <patternFill patternType="solid">
          <bgColor theme="0"/>
        </patternFill>
      </fill>
    </dxf>
  </rfmt>
  <rfmt sheetId="1" sqref="F212" start="0" length="0">
    <dxf>
      <fill>
        <patternFill patternType="solid">
          <bgColor theme="0"/>
        </patternFill>
      </fill>
    </dxf>
  </rfmt>
  <rfmt sheetId="1" sqref="F213" start="0" length="0">
    <dxf>
      <fill>
        <patternFill patternType="solid">
          <bgColor theme="0"/>
        </patternFill>
      </fill>
    </dxf>
  </rfmt>
  <rfmt sheetId="1" sqref="F214" start="0" length="0">
    <dxf>
      <fill>
        <patternFill patternType="solid">
          <bgColor theme="0"/>
        </patternFill>
      </fill>
    </dxf>
  </rfmt>
  <rfmt sheetId="1" sqref="F215" start="0" length="0">
    <dxf>
      <fill>
        <patternFill patternType="solid">
          <bgColor theme="0"/>
        </patternFill>
      </fill>
    </dxf>
  </rfmt>
  <rfmt sheetId="1" sqref="F216" start="0" length="0">
    <dxf>
      <fill>
        <patternFill patternType="solid">
          <bgColor theme="0"/>
        </patternFill>
      </fill>
    </dxf>
  </rfmt>
  <rfmt sheetId="1" sqref="F217" start="0" length="0">
    <dxf>
      <fill>
        <patternFill patternType="solid">
          <bgColor theme="0"/>
        </patternFill>
      </fill>
    </dxf>
  </rfmt>
  <rfmt sheetId="1" sqref="F218" start="0" length="0">
    <dxf>
      <fill>
        <patternFill patternType="solid">
          <bgColor theme="0"/>
        </patternFill>
      </fill>
    </dxf>
  </rfmt>
  <rfmt sheetId="1" sqref="F219" start="0" length="0">
    <dxf>
      <fill>
        <patternFill patternType="solid">
          <bgColor theme="0"/>
        </patternFill>
      </fill>
    </dxf>
  </rfmt>
  <rfmt sheetId="1" sqref="F220" start="0" length="0">
    <dxf>
      <fill>
        <patternFill patternType="solid">
          <bgColor theme="0"/>
        </patternFill>
      </fill>
    </dxf>
  </rfmt>
  <rfmt sheetId="1" sqref="F221" start="0" length="0">
    <dxf>
      <fill>
        <patternFill patternType="solid">
          <bgColor theme="0"/>
        </patternFill>
      </fill>
    </dxf>
  </rfmt>
  <rfmt sheetId="1" sqref="F222" start="0" length="0">
    <dxf>
      <fill>
        <patternFill patternType="solid">
          <bgColor theme="0"/>
        </patternFill>
      </fill>
    </dxf>
  </rfmt>
  <rfmt sheetId="1" sqref="F223" start="0" length="0">
    <dxf>
      <fill>
        <patternFill patternType="solid">
          <bgColor theme="0"/>
        </patternFill>
      </fill>
    </dxf>
  </rfmt>
  <rfmt sheetId="1" sqref="F224" start="0" length="0">
    <dxf>
      <fill>
        <patternFill patternType="solid">
          <bgColor theme="0"/>
        </patternFill>
      </fill>
    </dxf>
  </rfmt>
  <rfmt sheetId="1" sqref="F225" start="0" length="0">
    <dxf>
      <fill>
        <patternFill patternType="solid">
          <bgColor theme="0"/>
        </patternFill>
      </fill>
    </dxf>
  </rfmt>
  <rfmt sheetId="1" sqref="F226" start="0" length="0">
    <dxf>
      <fill>
        <patternFill patternType="solid">
          <bgColor theme="0"/>
        </patternFill>
      </fill>
    </dxf>
  </rfmt>
  <rfmt sheetId="1" sqref="F227" start="0" length="0">
    <dxf>
      <fill>
        <patternFill patternType="solid">
          <bgColor theme="0"/>
        </patternFill>
      </fill>
    </dxf>
  </rfmt>
  <rfmt sheetId="1" sqref="F228" start="0" length="0">
    <dxf>
      <fill>
        <patternFill patternType="solid">
          <bgColor theme="0"/>
        </patternFill>
      </fill>
    </dxf>
  </rfmt>
  <rfmt sheetId="1" sqref="F229" start="0" length="0">
    <dxf>
      <fill>
        <patternFill patternType="solid">
          <bgColor theme="0"/>
        </patternFill>
      </fill>
    </dxf>
  </rfmt>
  <rfmt sheetId="1" sqref="F230" start="0" length="0">
    <dxf>
      <fill>
        <patternFill patternType="solid">
          <bgColor theme="0"/>
        </patternFill>
      </fill>
    </dxf>
  </rfmt>
  <rfmt sheetId="1" sqref="F231" start="0" length="0">
    <dxf>
      <fill>
        <patternFill patternType="solid">
          <bgColor theme="0"/>
        </patternFill>
      </fill>
    </dxf>
  </rfmt>
  <rfmt sheetId="1" sqref="F232" start="0" length="0">
    <dxf>
      <fill>
        <patternFill patternType="solid">
          <bgColor theme="0"/>
        </patternFill>
      </fill>
    </dxf>
  </rfmt>
  <rfmt sheetId="1" sqref="F233" start="0" length="0">
    <dxf>
      <font>
        <sz val="14"/>
        <name val="Times New Roman"/>
        <scheme val="none"/>
      </font>
      <fill>
        <patternFill>
          <bgColor theme="0"/>
        </patternFill>
      </fill>
    </dxf>
  </rfmt>
  <rfmt sheetId="1" sqref="F234" start="0" length="0">
    <dxf>
      <fill>
        <patternFill>
          <bgColor theme="0"/>
        </patternFill>
      </fill>
    </dxf>
  </rfmt>
  <rfmt sheetId="1" sqref="F235" start="0" length="0">
    <dxf>
      <fill>
        <patternFill>
          <bgColor theme="0"/>
        </patternFill>
      </fill>
    </dxf>
  </rfmt>
  <rfmt sheetId="1" sqref="F236" start="0" length="0">
    <dxf>
      <fill>
        <patternFill>
          <bgColor theme="0"/>
        </patternFill>
      </fill>
    </dxf>
  </rfmt>
  <rfmt sheetId="1" sqref="F237" start="0" length="0">
    <dxf>
      <fill>
        <patternFill>
          <bgColor theme="0"/>
        </patternFill>
      </fill>
    </dxf>
  </rfmt>
  <rfmt sheetId="1" sqref="F238" start="0" length="0">
    <dxf>
      <fill>
        <patternFill>
          <bgColor theme="0"/>
        </patternFill>
      </fill>
    </dxf>
  </rfmt>
  <rfmt sheetId="1" sqref="F239" start="0" length="0">
    <dxf>
      <fill>
        <patternFill>
          <bgColor theme="0"/>
        </patternFill>
      </fill>
    </dxf>
  </rfmt>
  <rfmt sheetId="1" sqref="F240" start="0" length="0">
    <dxf>
      <fill>
        <patternFill>
          <bgColor theme="0"/>
        </patternFill>
      </fill>
    </dxf>
  </rfmt>
  <rfmt sheetId="1" sqref="F241" start="0" length="0">
    <dxf>
      <fill>
        <patternFill>
          <bgColor theme="0"/>
        </patternFill>
      </fill>
    </dxf>
  </rfmt>
  <rfmt sheetId="1" sqref="F242" start="0" length="0">
    <dxf>
      <fill>
        <patternFill>
          <bgColor theme="0"/>
        </patternFill>
      </fill>
    </dxf>
  </rfmt>
  <rfmt sheetId="1" sqref="F243" start="0" length="0">
    <dxf>
      <fill>
        <patternFill>
          <bgColor theme="0"/>
        </patternFill>
      </fill>
    </dxf>
  </rfmt>
  <rfmt sheetId="1" sqref="F244" start="0" length="0">
    <dxf>
      <fill>
        <patternFill>
          <bgColor theme="0"/>
        </patternFill>
      </fill>
    </dxf>
  </rfmt>
  <rfmt sheetId="1" sqref="F245" start="0" length="0">
    <dxf>
      <fill>
        <patternFill>
          <bgColor theme="0"/>
        </patternFill>
      </fill>
    </dxf>
  </rfmt>
  <rfmt sheetId="1" sqref="F246" start="0" length="0">
    <dxf>
      <fill>
        <patternFill>
          <bgColor theme="0"/>
        </patternFill>
      </fill>
    </dxf>
  </rfmt>
  <rfmt sheetId="1" sqref="F247" start="0" length="0">
    <dxf>
      <fill>
        <patternFill>
          <bgColor theme="0"/>
        </patternFill>
      </fill>
    </dxf>
  </rfmt>
  <rfmt sheetId="1" sqref="F248" start="0" length="0">
    <dxf>
      <fill>
        <patternFill>
          <bgColor theme="0"/>
        </patternFill>
      </fill>
    </dxf>
  </rfmt>
  <rfmt sheetId="1" sqref="F249" start="0" length="0">
    <dxf>
      <font>
        <sz val="14"/>
        <name val="Times New Roman"/>
        <scheme val="none"/>
      </font>
      <fill>
        <patternFill>
          <bgColor theme="0"/>
        </patternFill>
      </fill>
    </dxf>
  </rfmt>
  <rfmt sheetId="1" sqref="F250" start="0" length="0">
    <dxf>
      <fill>
        <patternFill>
          <bgColor theme="0"/>
        </patternFill>
      </fill>
    </dxf>
  </rfmt>
  <rfmt sheetId="1" sqref="F251" start="0" length="0">
    <dxf>
      <font>
        <sz val="14"/>
        <color indexed="8"/>
        <name val="Times New Roman"/>
        <scheme val="none"/>
      </font>
      <numFmt numFmtId="165" formatCode="0.0"/>
      <fill>
        <patternFill>
          <bgColor theme="0"/>
        </patternFill>
      </fill>
      <alignment wrapText="0" readingOrder="0"/>
    </dxf>
  </rfmt>
  <rfmt sheetId="1" sqref="F252" start="0" length="0">
    <dxf>
      <fill>
        <patternFill patternType="solid">
          <bgColor theme="0"/>
        </patternFill>
      </fill>
    </dxf>
  </rfmt>
  <rfmt sheetId="1" sqref="F253" start="0" length="0">
    <dxf>
      <fill>
        <patternFill patternType="solid">
          <bgColor theme="0"/>
        </patternFill>
      </fill>
    </dxf>
  </rfmt>
  <rfmt sheetId="1" sqref="F254" start="0" length="0">
    <dxf>
      <font>
        <i val="0"/>
        <sz val="14"/>
        <name val="Times New Roman"/>
        <scheme val="none"/>
      </font>
      <fill>
        <patternFill patternType="solid">
          <bgColor theme="0"/>
        </patternFill>
      </fill>
    </dxf>
  </rfmt>
  <rfmt sheetId="1" sqref="F255" start="0" length="0">
    <dxf>
      <font>
        <i val="0"/>
        <sz val="14"/>
        <name val="Times New Roman"/>
        <scheme val="none"/>
      </font>
      <fill>
        <patternFill patternType="solid">
          <bgColor theme="0"/>
        </patternFill>
      </fill>
    </dxf>
  </rfmt>
  <rfmt sheetId="1" sqref="F256" start="0" length="0">
    <dxf>
      <font>
        <i val="0"/>
        <sz val="14"/>
        <name val="Times New Roman"/>
        <scheme val="none"/>
      </font>
      <fill>
        <patternFill patternType="solid">
          <bgColor theme="0"/>
        </patternFill>
      </fill>
    </dxf>
  </rfmt>
  <rfmt sheetId="1" sqref="F257" start="0" length="0">
    <dxf>
      <font>
        <i val="0"/>
        <sz val="14"/>
        <name val="Times New Roman"/>
        <scheme val="none"/>
      </font>
      <fill>
        <patternFill patternType="solid">
          <bgColor theme="0"/>
        </patternFill>
      </fill>
    </dxf>
  </rfmt>
  <rfmt sheetId="1" sqref="F258" start="0" length="0">
    <dxf>
      <font>
        <i val="0"/>
        <sz val="14"/>
        <name val="Times New Roman"/>
        <scheme val="none"/>
      </font>
      <fill>
        <patternFill patternType="solid">
          <bgColor theme="0"/>
        </patternFill>
      </fill>
    </dxf>
  </rfmt>
  <rfmt sheetId="1" sqref="F259" start="0" length="0">
    <dxf>
      <fill>
        <patternFill patternType="solid">
          <bgColor theme="0"/>
        </patternFill>
      </fill>
    </dxf>
  </rfmt>
  <rfmt sheetId="1" sqref="F260" start="0" length="0">
    <dxf>
      <fill>
        <patternFill patternType="solid">
          <bgColor theme="0"/>
        </patternFill>
      </fill>
    </dxf>
  </rfmt>
  <rfmt sheetId="1" sqref="F261" start="0" length="0">
    <dxf>
      <fill>
        <patternFill patternType="solid">
          <bgColor theme="0"/>
        </patternFill>
      </fill>
    </dxf>
  </rfmt>
  <rfmt sheetId="1" sqref="F262" start="0" length="0">
    <dxf>
      <fill>
        <patternFill patternType="solid">
          <bgColor theme="0"/>
        </patternFill>
      </fill>
    </dxf>
  </rfmt>
  <rfmt sheetId="1" sqref="F263" start="0" length="0">
    <dxf>
      <font>
        <sz val="14"/>
        <name val="Times New Roman"/>
        <scheme val="none"/>
      </font>
      <fill>
        <patternFill patternType="solid">
          <bgColor theme="0"/>
        </patternFill>
      </fill>
    </dxf>
  </rfmt>
  <rfmt sheetId="1" sqref="F264" start="0" length="0">
    <dxf>
      <fill>
        <patternFill patternType="solid">
          <bgColor theme="0"/>
        </patternFill>
      </fill>
    </dxf>
  </rfmt>
  <rfmt sheetId="1" sqref="F265" start="0" length="0">
    <dxf>
      <fill>
        <patternFill patternType="solid">
          <bgColor theme="0"/>
        </patternFill>
      </fill>
    </dxf>
  </rfmt>
  <rfmt sheetId="1" sqref="F266" start="0" length="0">
    <dxf>
      <fill>
        <patternFill patternType="solid">
          <bgColor theme="0"/>
        </patternFill>
      </fill>
    </dxf>
  </rfmt>
  <rfmt sheetId="1" sqref="F267" start="0" length="0">
    <dxf>
      <fill>
        <patternFill patternType="solid">
          <bgColor theme="0"/>
        </patternFill>
      </fill>
    </dxf>
  </rfmt>
  <rfmt sheetId="1" sqref="F278" start="0" length="0">
    <dxf>
      <fill>
        <patternFill>
          <bgColor theme="0"/>
        </patternFill>
      </fill>
    </dxf>
  </rfmt>
  <rfmt sheetId="1" sqref="F279" start="0" length="0">
    <dxf>
      <fill>
        <patternFill patternType="solid">
          <bgColor theme="0"/>
        </patternFill>
      </fill>
    </dxf>
  </rfmt>
  <rfmt sheetId="1" sqref="F280" start="0" length="0">
    <dxf>
      <fill>
        <patternFill patternType="solid">
          <bgColor theme="0"/>
        </patternFill>
      </fill>
    </dxf>
  </rfmt>
  <rfmt sheetId="1" sqref="F281" start="0" length="0">
    <dxf>
      <fill>
        <patternFill patternType="solid">
          <bgColor theme="0"/>
        </patternFill>
      </fill>
    </dxf>
  </rfmt>
  <rfmt sheetId="1" sqref="F282" start="0" length="0">
    <dxf>
      <fill>
        <patternFill patternType="solid">
          <bgColor theme="0"/>
        </patternFill>
      </fill>
    </dxf>
  </rfmt>
  <rfmt sheetId="1" sqref="F289" start="0" length="0">
    <dxf>
      <fill>
        <patternFill>
          <bgColor theme="0"/>
        </patternFill>
      </fill>
    </dxf>
  </rfmt>
  <rfmt sheetId="1" sqref="F290" start="0" length="0">
    <dxf>
      <fill>
        <patternFill>
          <bgColor theme="0"/>
        </patternFill>
      </fill>
    </dxf>
  </rfmt>
  <rfmt sheetId="1" sqref="F291" start="0" length="0">
    <dxf>
      <fill>
        <patternFill>
          <bgColor theme="0"/>
        </patternFill>
      </fill>
    </dxf>
  </rfmt>
  <rfmt sheetId="1" sqref="F292" start="0" length="0">
    <dxf>
      <fill>
        <patternFill>
          <bgColor theme="0"/>
        </patternFill>
      </fill>
    </dxf>
  </rfmt>
  <rfmt sheetId="1" sqref="F293" start="0" length="0">
    <dxf>
      <fill>
        <patternFill>
          <bgColor theme="0"/>
        </patternFill>
      </fill>
    </dxf>
  </rfmt>
  <rfmt sheetId="1" sqref="F294" start="0" length="0">
    <dxf>
      <fill>
        <patternFill>
          <bgColor theme="0"/>
        </patternFill>
      </fill>
    </dxf>
  </rfmt>
  <rfmt sheetId="1" sqref="F295" start="0" length="0">
    <dxf>
      <fill>
        <patternFill>
          <bgColor theme="0"/>
        </patternFill>
      </fill>
    </dxf>
  </rfmt>
  <rfmt sheetId="1" sqref="F296" start="0" length="0">
    <dxf>
      <fill>
        <patternFill>
          <bgColor theme="0"/>
        </patternFill>
      </fill>
    </dxf>
  </rfmt>
  <rfmt sheetId="1" sqref="F297" start="0" length="0">
    <dxf>
      <fill>
        <patternFill patternType="solid">
          <bgColor theme="0"/>
        </patternFill>
      </fill>
    </dxf>
  </rfmt>
  <rfmt sheetId="1" sqref="F298" start="0" length="0">
    <dxf>
      <fill>
        <patternFill patternType="solid">
          <bgColor theme="0"/>
        </patternFill>
      </fill>
    </dxf>
  </rfmt>
  <rfmt sheetId="1" sqref="F299" start="0" length="0">
    <dxf>
      <fill>
        <patternFill patternType="solid">
          <bgColor theme="0"/>
        </patternFill>
      </fill>
    </dxf>
  </rfmt>
  <rfmt sheetId="1" sqref="F300" start="0" length="0">
    <dxf>
      <fill>
        <patternFill>
          <bgColor theme="0"/>
        </patternFill>
      </fill>
    </dxf>
  </rfmt>
  <rfmt sheetId="1" sqref="F302" start="0" length="0">
    <dxf>
      <fill>
        <patternFill>
          <bgColor theme="0"/>
        </patternFill>
      </fill>
    </dxf>
  </rfmt>
  <rfmt sheetId="1" sqref="F303" start="0" length="0">
    <dxf>
      <fill>
        <patternFill>
          <bgColor theme="0"/>
        </patternFill>
      </fill>
    </dxf>
  </rfmt>
  <rfmt sheetId="1" sqref="F305" start="0" length="0">
    <dxf>
      <fill>
        <patternFill>
          <bgColor theme="0"/>
        </patternFill>
      </fill>
    </dxf>
  </rfmt>
  <rfmt sheetId="1" sqref="F306" start="0" length="0">
    <dxf>
      <fill>
        <patternFill>
          <bgColor theme="0"/>
        </patternFill>
      </fill>
    </dxf>
  </rfmt>
  <rfmt sheetId="1" sqref="F307" start="0" length="0">
    <dxf>
      <fill>
        <patternFill>
          <bgColor theme="0"/>
        </patternFill>
      </fill>
    </dxf>
  </rfmt>
  <rfmt sheetId="1" sqref="F308" start="0" length="0">
    <dxf>
      <fill>
        <patternFill>
          <bgColor theme="0"/>
        </patternFill>
      </fill>
    </dxf>
  </rfmt>
  <rcc rId="1010" sId="1" odxf="1" dxf="1">
    <oc r="F311">
      <f>SUM(D311/C311*100)</f>
    </oc>
    <nc r="F311">
      <f>SUM(D311/C311*100)</f>
    </nc>
    <odxf>
      <fill>
        <patternFill>
          <bgColor rgb="FFFFFF00"/>
        </patternFill>
      </fill>
    </odxf>
    <ndxf>
      <fill>
        <patternFill>
          <bgColor theme="0"/>
        </patternFill>
      </fill>
    </ndxf>
  </rcc>
  <rcc rId="1011" sId="1" odxf="1" dxf="1">
    <oc r="F312">
      <f>SUM(D312/C312*100)</f>
    </oc>
    <nc r="F312">
      <f>SUM(D312/C312*100)</f>
    </nc>
    <odxf>
      <fill>
        <patternFill>
          <bgColor rgb="FFFFFF00"/>
        </patternFill>
      </fill>
    </odxf>
    <ndxf>
      <fill>
        <patternFill>
          <bgColor theme="0"/>
        </patternFill>
      </fill>
    </ndxf>
  </rcc>
  <rcc rId="1012" sId="1" odxf="1" dxf="1">
    <oc r="F116">
      <f>SUM(D116/C116*100)</f>
    </oc>
    <nc r="F116">
      <f>SUM(D116/C116*100)</f>
    </nc>
    <odxf>
      <font>
        <b val="0"/>
        <sz val="14"/>
        <name val="Times New Roman"/>
        <scheme val="none"/>
      </font>
      <numFmt numFmtId="165" formatCode="0.0"/>
      <alignment wrapText="0" readingOrder="0"/>
    </odxf>
    <ndxf>
      <font>
        <b/>
        <sz val="14"/>
        <name val="Times New Roman"/>
        <scheme val="none"/>
      </font>
      <numFmt numFmtId="167" formatCode="#,##0.000"/>
      <alignment wrapText="1" readingOrder="0"/>
    </ndxf>
  </rcc>
  <rcc rId="1013" sId="1" odxf="1" dxf="1">
    <oc r="F117">
      <f>SUM(D117/C117*100)</f>
    </oc>
    <nc r="F117">
      <f>SUM(D117/C117*100)</f>
    </nc>
    <ndxf>
      <numFmt numFmtId="167" formatCode="#,##0.000"/>
      <alignment wrapText="1" readingOrder="0"/>
    </ndxf>
  </rcc>
  <rcc rId="1014" sId="1" odxf="1" dxf="1">
    <nc r="F118">
      <f>SUM(D118/C118*100)</f>
    </nc>
    <ndxf>
      <numFmt numFmtId="167" formatCode="#,##0.000"/>
      <alignment wrapText="1" readingOrder="0"/>
    </ndxf>
  </rcc>
  <rcc rId="1015" sId="1" odxf="1" dxf="1">
    <oc r="F119">
      <f>SUM(D119/C119*100)</f>
    </oc>
    <nc r="F119">
      <f>SUM(D119/C119*100)</f>
    </nc>
    <ndxf>
      <font>
        <b/>
        <sz val="14"/>
        <name val="Times New Roman"/>
        <scheme val="none"/>
      </font>
      <numFmt numFmtId="167" formatCode="#,##0.000"/>
      <alignment wrapText="1" readingOrder="0"/>
    </ndxf>
  </rcc>
  <rcc rId="1016" sId="1" odxf="1" dxf="1">
    <oc r="F120">
      <f>SUM(D120/C120*100)</f>
    </oc>
    <nc r="F120">
      <f>SUM(D120/C120*100)</f>
    </nc>
    <ndxf>
      <numFmt numFmtId="167" formatCode="#,##0.000"/>
      <alignment wrapText="1" readingOrder="0"/>
    </ndxf>
  </rcc>
  <rcc rId="1017" sId="1" odxf="1" dxf="1">
    <oc r="F121">
      <f>SUM(D121/C121*100)</f>
    </oc>
    <nc r="F121">
      <f>SUM(D121/C121*100)</f>
    </nc>
    <ndxf>
      <numFmt numFmtId="167" formatCode="#,##0.000"/>
      <alignment wrapText="1" readingOrder="0"/>
    </ndxf>
  </rcc>
  <rcc rId="1018" sId="1" odxf="1" dxf="1">
    <oc r="F122">
      <f>SUM(D122/C122*100)</f>
    </oc>
    <nc r="F122">
      <f>SUM(D122/C122*100)</f>
    </nc>
    <ndxf>
      <numFmt numFmtId="167" formatCode="#,##0.000"/>
      <alignment wrapText="1" readingOrder="0"/>
    </ndxf>
  </rcc>
  <rcc rId="1019" sId="1" odxf="1" dxf="1">
    <oc r="F123">
      <f>SUM(D123/C123*100)</f>
    </oc>
    <nc r="F123">
      <f>SUM(D123/C123*100)</f>
    </nc>
    <ndxf>
      <numFmt numFmtId="167" formatCode="#,##0.000"/>
      <alignment wrapText="1" readingOrder="0"/>
    </ndxf>
  </rcc>
  <rcc rId="1020" sId="1" odxf="1" dxf="1">
    <oc r="F124">
      <f>SUM(D124/C124*100)</f>
    </oc>
    <nc r="F124">
      <f>SUM(D124/C124*100)</f>
    </nc>
    <ndxf>
      <numFmt numFmtId="167" formatCode="#,##0.000"/>
      <alignment wrapText="1" readingOrder="0"/>
    </ndxf>
  </rcc>
  <rcc rId="1021" sId="1" odxf="1" dxf="1">
    <oc r="F125">
      <f>SUM(D125/C125*100)</f>
    </oc>
    <nc r="F125">
      <f>SUM(D125/C125*100)</f>
    </nc>
    <ndxf>
      <numFmt numFmtId="167" formatCode="#,##0.000"/>
      <alignment wrapText="1" readingOrder="0"/>
    </ndxf>
  </rcc>
  <rcc rId="1022" sId="1" odxf="1" dxf="1">
    <oc r="F126">
      <f>SUM(D126/C126*100)</f>
    </oc>
    <nc r="F126">
      <f>SUM(D126/C126*100)</f>
    </nc>
    <ndxf>
      <numFmt numFmtId="167" formatCode="#,##0.000"/>
      <alignment wrapText="1" readingOrder="0"/>
    </ndxf>
  </rcc>
  <rcc rId="1023" sId="1" odxf="1" dxf="1">
    <oc r="F127">
      <f>SUM(D127/C127*100)</f>
    </oc>
    <nc r="F127">
      <f>SUM(D127/C127*100)</f>
    </nc>
    <ndxf>
      <numFmt numFmtId="167" formatCode="#,##0.000"/>
      <alignment wrapText="1" readingOrder="0"/>
    </ndxf>
  </rcc>
  <rcc rId="1024" sId="1" odxf="1" dxf="1">
    <oc r="F128">
      <f>SUM(D128/C128*100)</f>
    </oc>
    <nc r="F128">
      <f>SUM(D128/C128*100)</f>
    </nc>
    <ndxf>
      <numFmt numFmtId="167" formatCode="#,##0.000"/>
      <alignment wrapText="1" readingOrder="0"/>
    </ndxf>
  </rcc>
  <rcc rId="1025" sId="1" odxf="1" dxf="1">
    <oc r="F129">
      <f>SUM(D129/C129*100)</f>
    </oc>
    <nc r="F129">
      <f>SUM(D129/C129*100)</f>
    </nc>
    <ndxf>
      <numFmt numFmtId="167" formatCode="#,##0.000"/>
      <alignment wrapText="1" readingOrder="0"/>
    </ndxf>
  </rcc>
  <rcc rId="1026" sId="1" odxf="1" dxf="1">
    <oc r="F130">
      <f>SUM(D130/C130*100)</f>
    </oc>
    <nc r="F130">
      <f>SUM(D130/C130*100)</f>
    </nc>
    <ndxf>
      <numFmt numFmtId="167" formatCode="#,##0.000"/>
      <alignment wrapText="1" readingOrder="0"/>
    </ndxf>
  </rcc>
  <rcc rId="1027" sId="1" odxf="1" dxf="1">
    <oc r="F131">
      <f>SUM(D131/C131*100)</f>
    </oc>
    <nc r="F131">
      <f>SUM(D131/C131*100)</f>
    </nc>
    <ndxf>
      <numFmt numFmtId="167" formatCode="#,##0.000"/>
      <alignment wrapText="1" readingOrder="0"/>
    </ndxf>
  </rcc>
  <rcc rId="1028" sId="1" odxf="1" dxf="1">
    <nc r="F132">
      <f>SUM(D132/C132*100)</f>
    </nc>
    <ndxf>
      <numFmt numFmtId="167" formatCode="#,##0.000"/>
      <alignment wrapText="1" readingOrder="0"/>
    </ndxf>
  </rcc>
  <rcc rId="1029" sId="1" odxf="1" dxf="1">
    <oc r="F133">
      <f>SUM(D133/C133*100)</f>
    </oc>
    <nc r="F133">
      <f>SUM(D133/C133*100)</f>
    </nc>
    <ndxf>
      <font>
        <b/>
        <sz val="14"/>
        <name val="Times New Roman"/>
        <scheme val="none"/>
      </font>
      <numFmt numFmtId="167" formatCode="#,##0.000"/>
      <fill>
        <patternFill patternType="none">
          <bgColor indexed="65"/>
        </patternFill>
      </fill>
      <alignment wrapText="1" readingOrder="0"/>
    </ndxf>
  </rcc>
  <rcc rId="1030" sId="1" odxf="1" dxf="1">
    <oc r="F134">
      <f>SUM(D134/C134*100)</f>
    </oc>
    <nc r="F134">
      <f>SUM(D134/C134*100)</f>
    </nc>
    <ndxf>
      <numFmt numFmtId="167" formatCode="#,##0.000"/>
      <fill>
        <patternFill patternType="none">
          <bgColor indexed="65"/>
        </patternFill>
      </fill>
      <alignment wrapText="1" readingOrder="0"/>
    </ndxf>
  </rcc>
  <rcc rId="1031" sId="1" odxf="1" dxf="1">
    <oc r="F135">
      <f>SUM(D135/C135*100)</f>
    </oc>
    <nc r="F135">
      <f>SUM(D135/C135*100)</f>
    </nc>
    <ndxf>
      <numFmt numFmtId="167" formatCode="#,##0.000"/>
      <fill>
        <patternFill patternType="none">
          <bgColor indexed="65"/>
        </patternFill>
      </fill>
      <alignment wrapText="1" readingOrder="0"/>
    </ndxf>
  </rcc>
  <rcc rId="1032" sId="1" odxf="1" dxf="1">
    <oc r="F136">
      <f>SUM(D136/C136*100)</f>
    </oc>
    <nc r="F136">
      <f>SUM(D136/C136*100)</f>
    </nc>
    <ndxf>
      <numFmt numFmtId="167" formatCode="#,##0.000"/>
      <fill>
        <patternFill patternType="none">
          <bgColor indexed="65"/>
        </patternFill>
      </fill>
      <alignment wrapText="1" readingOrder="0"/>
    </ndxf>
  </rcc>
  <rcc rId="1033" sId="1" odxf="1" dxf="1">
    <oc r="F137">
      <f>SUM(D137/C137*100)</f>
    </oc>
    <nc r="F137">
      <f>SUM(D137/C137*100)</f>
    </nc>
    <ndxf>
      <numFmt numFmtId="167" formatCode="#,##0.000"/>
      <fill>
        <patternFill patternType="none">
          <bgColor indexed="65"/>
        </patternFill>
      </fill>
      <alignment wrapText="1" readingOrder="0"/>
    </ndxf>
  </rcc>
  <rcc rId="1034" sId="1" odxf="1" dxf="1">
    <oc r="F138">
      <f>SUM(D138/C138*100)</f>
    </oc>
    <nc r="F138">
      <f>SUM(D138/C138*100)</f>
    </nc>
    <ndxf>
      <numFmt numFmtId="167" formatCode="#,##0.000"/>
      <fill>
        <patternFill patternType="none">
          <bgColor indexed="65"/>
        </patternFill>
      </fill>
      <alignment wrapText="1" readingOrder="0"/>
    </ndxf>
  </rcc>
  <rcc rId="1035" sId="1" odxf="1" dxf="1">
    <oc r="F139">
      <f>SUM(D139/C139*100)</f>
    </oc>
    <nc r="F139">
      <f>SUM(D139/C139*100)</f>
    </nc>
    <ndxf>
      <numFmt numFmtId="167" formatCode="#,##0.000"/>
      <fill>
        <patternFill patternType="none">
          <bgColor indexed="65"/>
        </patternFill>
      </fill>
      <alignment wrapText="1" readingOrder="0"/>
    </ndxf>
  </rcc>
  <rcc rId="1036" sId="1" odxf="1" dxf="1">
    <oc r="F140">
      <f>SUM(D140/C140*100)</f>
    </oc>
    <nc r="F140">
      <f>SUM(D140/C140*100)</f>
    </nc>
    <ndxf>
      <numFmt numFmtId="167" formatCode="#,##0.000"/>
      <fill>
        <patternFill patternType="none">
          <bgColor indexed="65"/>
        </patternFill>
      </fill>
      <alignment wrapText="1" readingOrder="0"/>
    </ndxf>
  </rcc>
  <rcc rId="1037" sId="1" odxf="1" dxf="1">
    <oc r="F141">
      <f>SUM(D141/C141*100)</f>
    </oc>
    <nc r="F141">
      <f>SUM(D141/C141*100)</f>
    </nc>
    <ndxf>
      <numFmt numFmtId="167" formatCode="#,##0.000"/>
      <fill>
        <patternFill patternType="none">
          <bgColor indexed="65"/>
        </patternFill>
      </fill>
      <alignment wrapText="1" readingOrder="0"/>
    </ndxf>
  </rcc>
  <rcc rId="1038" sId="1" odxf="1" dxf="1">
    <oc r="F142">
      <f>SUM(D142/C142*100)</f>
    </oc>
    <nc r="F142">
      <f>SUM(D142/C142*100)</f>
    </nc>
    <ndxf>
      <numFmt numFmtId="167" formatCode="#,##0.000"/>
      <fill>
        <patternFill patternType="none">
          <bgColor indexed="65"/>
        </patternFill>
      </fill>
      <alignment wrapText="1" readingOrder="0"/>
    </ndxf>
  </rcc>
  <rcc rId="1039" sId="1" odxf="1" dxf="1">
    <oc r="F143">
      <f>SUM(D143/C143*100)</f>
    </oc>
    <nc r="F143">
      <f>SUM(D143/C143*100)</f>
    </nc>
    <ndxf>
      <numFmt numFmtId="167" formatCode="#,##0.000"/>
      <fill>
        <patternFill patternType="none">
          <bgColor indexed="65"/>
        </patternFill>
      </fill>
      <alignment wrapText="1" readingOrder="0"/>
    </ndxf>
  </rcc>
  <rcc rId="1040" sId="1" odxf="1" dxf="1">
    <oc r="F144">
      <f>SUM(D144/C144*100)</f>
    </oc>
    <nc r="F144">
      <f>SUM(D144/C144*100)</f>
    </nc>
    <ndxf>
      <numFmt numFmtId="167" formatCode="#,##0.000"/>
      <fill>
        <patternFill patternType="none">
          <bgColor indexed="65"/>
        </patternFill>
      </fill>
      <alignment wrapText="1" readingOrder="0"/>
    </ndxf>
  </rcc>
  <rcc rId="1041" sId="1" odxf="1" dxf="1">
    <oc r="F145">
      <f>SUM(D145/C145*100)</f>
    </oc>
    <nc r="F145">
      <f>SUM(D145/C145*100)</f>
    </nc>
    <ndxf>
      <numFmt numFmtId="167" formatCode="#,##0.000"/>
      <fill>
        <patternFill patternType="none">
          <bgColor indexed="65"/>
        </patternFill>
      </fill>
      <alignment wrapText="1" readingOrder="0"/>
    </ndxf>
  </rcc>
  <rfmt sheetId="1" sqref="F146" start="0" length="0">
    <dxf>
      <numFmt numFmtId="167" formatCode="#,##0.000"/>
      <fill>
        <patternFill patternType="none">
          <bgColor indexed="65"/>
        </patternFill>
      </fill>
      <alignment wrapText="1" readingOrder="0"/>
    </dxf>
  </rfmt>
  <rfmt sheetId="1" sqref="F147" start="0" length="0">
    <dxf>
      <numFmt numFmtId="167" formatCode="#,##0.000"/>
      <fill>
        <patternFill patternType="none">
          <bgColor indexed="65"/>
        </patternFill>
      </fill>
      <alignment wrapText="1" readingOrder="0"/>
    </dxf>
  </rfmt>
  <rfmt sheetId="1" sqref="F148" start="0" length="0">
    <dxf>
      <numFmt numFmtId="167" formatCode="#,##0.000"/>
      <fill>
        <patternFill patternType="none">
          <bgColor indexed="65"/>
        </patternFill>
      </fill>
      <alignment wrapText="1" readingOrder="0"/>
    </dxf>
  </rfmt>
  <rcc rId="1042" sId="1" odxf="1" dxf="1">
    <oc r="F149">
      <f>SUM(D149/C149*100)</f>
    </oc>
    <nc r="F149">
      <f>SUM(D149/C149*100)</f>
    </nc>
    <ndxf>
      <font>
        <b/>
        <sz val="16"/>
        <name val="Times New Roman"/>
        <scheme val="none"/>
      </font>
      <numFmt numFmtId="167" formatCode="#,##0.000"/>
      <fill>
        <patternFill patternType="none">
          <bgColor indexed="65"/>
        </patternFill>
      </fill>
      <alignment wrapText="1" readingOrder="0"/>
    </ndxf>
  </rcc>
  <rcc rId="1043" sId="1" odxf="1" dxf="1">
    <oc r="F150">
      <f>SUM(D150/C150*100)</f>
    </oc>
    <nc r="F150">
      <f>SUM(D150/C150*100)</f>
    </nc>
    <ndxf>
      <numFmt numFmtId="167" formatCode="#,##0.000"/>
      <fill>
        <patternFill patternType="none">
          <bgColor indexed="65"/>
        </patternFill>
      </fill>
      <alignment wrapText="1" readingOrder="0"/>
    </ndxf>
  </rcc>
  <rcc rId="1044" sId="1" odxf="1" dxf="1">
    <oc r="F151">
      <f>SUM(D151/C151*100)</f>
    </oc>
    <nc r="F151">
      <f>SUM(D151/C151*100)</f>
    </nc>
    <ndxf>
      <numFmt numFmtId="167" formatCode="#,##0.000"/>
      <fill>
        <patternFill patternType="none">
          <bgColor indexed="65"/>
        </patternFill>
      </fill>
      <alignment wrapText="1" readingOrder="0"/>
    </ndxf>
  </rcc>
  <rcc rId="1045" sId="1" odxf="1" dxf="1">
    <oc r="F152">
      <f>SUM(D152/C152*100)</f>
    </oc>
    <nc r="F152">
      <f>SUM(D152/C152*100)</f>
    </nc>
    <ndxf>
      <numFmt numFmtId="167" formatCode="#,##0.000"/>
      <fill>
        <patternFill patternType="none">
          <bgColor indexed="65"/>
        </patternFill>
      </fill>
      <alignment wrapText="1" readingOrder="0"/>
    </ndxf>
  </rcc>
  <rcc rId="1046" sId="1" odxf="1" dxf="1">
    <oc r="F153">
      <f>SUM(D153/C153*100)</f>
    </oc>
    <nc r="F153">
      <f>SUM(D153/C153*100)</f>
    </nc>
    <ndxf>
      <numFmt numFmtId="167" formatCode="#,##0.000"/>
      <fill>
        <patternFill patternType="none">
          <bgColor indexed="65"/>
        </patternFill>
      </fill>
      <alignment wrapText="1" readingOrder="0"/>
    </ndxf>
  </rcc>
  <rcc rId="1047" sId="1" odxf="1" dxf="1">
    <oc r="F154">
      <f>SUM(D154/C154*100)</f>
    </oc>
    <nc r="F154">
      <f>SUM(D154/C154*100)</f>
    </nc>
    <ndxf>
      <numFmt numFmtId="167" formatCode="#,##0.000"/>
      <fill>
        <patternFill patternType="none">
          <bgColor indexed="65"/>
        </patternFill>
      </fill>
      <alignment wrapText="1" readingOrder="0"/>
    </ndxf>
  </rcc>
  <rcc rId="1048" sId="1" odxf="1" dxf="1">
    <oc r="F155">
      <f>SUM(D155/C155*100)</f>
    </oc>
    <nc r="F155">
      <f>SUM(D155/C155*100)</f>
    </nc>
    <ndxf>
      <numFmt numFmtId="167" formatCode="#,##0.000"/>
      <fill>
        <patternFill patternType="none">
          <bgColor indexed="65"/>
        </patternFill>
      </fill>
      <alignment wrapText="1" readingOrder="0"/>
    </ndxf>
  </rcc>
  <rcc rId="1049" sId="1" odxf="1" dxf="1">
    <oc r="F156">
      <f>SUM(D156/C156*100)</f>
    </oc>
    <nc r="F156">
      <f>SUM(D156/C156*100)</f>
    </nc>
    <ndxf>
      <numFmt numFmtId="167" formatCode="#,##0.000"/>
      <fill>
        <patternFill patternType="none">
          <bgColor indexed="65"/>
        </patternFill>
      </fill>
      <alignment wrapText="1" readingOrder="0"/>
    </ndxf>
  </rcc>
  <rcc rId="1050" sId="1" odxf="1" dxf="1">
    <oc r="F157">
      <f>SUM(D157/C157*100)</f>
    </oc>
    <nc r="F157">
      <f>SUM(D157/C157*100)</f>
    </nc>
    <ndxf>
      <numFmt numFmtId="167" formatCode="#,##0.000"/>
      <fill>
        <patternFill patternType="none">
          <bgColor indexed="65"/>
        </patternFill>
      </fill>
      <alignment wrapText="1" readingOrder="0"/>
    </ndxf>
  </rcc>
  <rcc rId="1051" sId="1" odxf="1" dxf="1">
    <oc r="F158">
      <f>SUM(D158/C158*100)</f>
    </oc>
    <nc r="F158">
      <f>SUM(D158/C158*100)</f>
    </nc>
    <ndxf>
      <numFmt numFmtId="167" formatCode="#,##0.000"/>
      <fill>
        <patternFill patternType="none">
          <bgColor indexed="65"/>
        </patternFill>
      </fill>
      <alignment wrapText="1" readingOrder="0"/>
    </ndxf>
  </rcc>
  <rcc rId="1052" sId="1" odxf="1" dxf="1">
    <oc r="F159">
      <f>SUM(D159/C159*100)</f>
    </oc>
    <nc r="F159">
      <f>SUM(D159/C159*100)</f>
    </nc>
    <ndxf>
      <numFmt numFmtId="167" formatCode="#,##0.000"/>
      <fill>
        <patternFill patternType="none">
          <bgColor indexed="65"/>
        </patternFill>
      </fill>
      <alignment wrapText="1" readingOrder="0"/>
    </ndxf>
  </rcc>
  <rcc rId="1053" sId="1" odxf="1" dxf="1">
    <oc r="F160">
      <f>SUM(D160/C160*100)</f>
    </oc>
    <nc r="F160">
      <f>SUM(D160/C160*100)</f>
    </nc>
    <ndxf>
      <numFmt numFmtId="167" formatCode="#,##0.000"/>
      <fill>
        <patternFill patternType="none">
          <bgColor indexed="65"/>
        </patternFill>
      </fill>
      <alignment wrapText="1" readingOrder="0"/>
    </ndxf>
  </rcc>
  <rcc rId="1054" sId="1" odxf="1" dxf="1">
    <oc r="F161">
      <f>SUM(D161/C161*100)</f>
    </oc>
    <nc r="F161">
      <f>SUM(D161/C161*100)</f>
    </nc>
    <ndxf>
      <numFmt numFmtId="167" formatCode="#,##0.000"/>
      <fill>
        <patternFill patternType="none">
          <bgColor indexed="65"/>
        </patternFill>
      </fill>
      <alignment wrapText="1" readingOrder="0"/>
    </ndxf>
  </rcc>
  <rcc rId="1055" sId="1" odxf="1" dxf="1">
    <oc r="F162">
      <f>SUM(D162/C162*100)</f>
    </oc>
    <nc r="F162">
      <f>SUM(D162/C162*100)</f>
    </nc>
    <ndxf>
      <numFmt numFmtId="167" formatCode="#,##0.000"/>
      <fill>
        <patternFill patternType="none">
          <bgColor indexed="65"/>
        </patternFill>
      </fill>
      <alignment wrapText="1" readingOrder="0"/>
    </ndxf>
  </rcc>
  <rcc rId="1056" sId="1" odxf="1" dxf="1">
    <oc r="F163">
      <f>SUM(D163/C163*100)</f>
    </oc>
    <nc r="F163">
      <f>SUM(D163/C163*100)</f>
    </nc>
    <ndxf>
      <numFmt numFmtId="167" formatCode="#,##0.000"/>
      <fill>
        <patternFill patternType="none">
          <bgColor indexed="65"/>
        </patternFill>
      </fill>
      <alignment wrapText="1" readingOrder="0"/>
    </ndxf>
  </rcc>
  <rcc rId="1057" sId="1" odxf="1" dxf="1">
    <oc r="F164">
      <f>SUM(D164/C164*100)</f>
    </oc>
    <nc r="F164">
      <f>SUM(D164/C164*100)</f>
    </nc>
    <ndxf>
      <numFmt numFmtId="167" formatCode="#,##0.000"/>
      <fill>
        <patternFill patternType="none">
          <bgColor indexed="65"/>
        </patternFill>
      </fill>
      <alignment wrapText="1" readingOrder="0"/>
    </ndxf>
  </rcc>
  <rcc rId="1058" sId="1" odxf="1" dxf="1">
    <oc r="F165">
      <f>SUM(D165/C165*100)</f>
    </oc>
    <nc r="F165">
      <f>SUM(D165/C165*100)</f>
    </nc>
    <ndxf>
      <numFmt numFmtId="167" formatCode="#,##0.000"/>
      <fill>
        <patternFill patternType="none">
          <bgColor indexed="65"/>
        </patternFill>
      </fill>
      <alignment wrapText="1" readingOrder="0"/>
    </ndxf>
  </rcc>
  <rcc rId="1059" sId="1" odxf="1" dxf="1">
    <oc r="F166">
      <f>SUM(D166/C166*100)</f>
    </oc>
    <nc r="F166">
      <f>SUM(D166/C166*100)</f>
    </nc>
    <ndxf>
      <numFmt numFmtId="167" formatCode="#,##0.000"/>
      <fill>
        <patternFill patternType="none">
          <bgColor indexed="65"/>
        </patternFill>
      </fill>
      <alignment wrapText="1" readingOrder="0"/>
    </ndxf>
  </rcc>
  <rcc rId="1060" sId="1" odxf="1" dxf="1">
    <oc r="F167">
      <f>SUM(D167/C167*100)</f>
    </oc>
    <nc r="F167">
      <f>SUM(D167/C167*100)</f>
    </nc>
    <ndxf>
      <numFmt numFmtId="167" formatCode="#,##0.000"/>
      <fill>
        <patternFill patternType="none">
          <bgColor indexed="65"/>
        </patternFill>
      </fill>
      <alignment wrapText="1" readingOrder="0"/>
    </ndxf>
  </rcc>
  <rcc rId="1061" sId="1" odxf="1" dxf="1">
    <oc r="F168">
      <f>SUM(D168/C168*100)</f>
    </oc>
    <nc r="F168">
      <f>SUM(D168/C168*100)</f>
    </nc>
    <ndxf>
      <numFmt numFmtId="167" formatCode="#,##0.000"/>
      <fill>
        <patternFill patternType="none">
          <bgColor indexed="65"/>
        </patternFill>
      </fill>
      <alignment wrapText="1" readingOrder="0"/>
    </ndxf>
  </rcc>
  <rcc rId="1062" sId="1" odxf="1" dxf="1">
    <oc r="F169">
      <f>SUM(D169/C169*100)</f>
    </oc>
    <nc r="F169">
      <f>SUM(D169/C169*100)</f>
    </nc>
    <ndxf>
      <numFmt numFmtId="167" formatCode="#,##0.000"/>
      <fill>
        <patternFill patternType="none">
          <bgColor indexed="65"/>
        </patternFill>
      </fill>
      <alignment wrapText="1" readingOrder="0"/>
    </ndxf>
  </rcc>
  <rcc rId="1063" sId="1" odxf="1" dxf="1">
    <oc r="F170">
      <f>SUM(D170/C170*100)</f>
    </oc>
    <nc r="F170">
      <f>SUM(D170/C170*100)</f>
    </nc>
    <ndxf>
      <numFmt numFmtId="167" formatCode="#,##0.000"/>
      <fill>
        <patternFill patternType="none">
          <bgColor indexed="65"/>
        </patternFill>
      </fill>
      <alignment wrapText="1" readingOrder="0"/>
    </ndxf>
  </rcc>
  <rfmt sheetId="1" sqref="F171" start="0" length="0">
    <dxf>
      <numFmt numFmtId="167" formatCode="#,##0.000"/>
      <fill>
        <patternFill patternType="none">
          <bgColor indexed="65"/>
        </patternFill>
      </fill>
      <alignment wrapText="1" readingOrder="0"/>
    </dxf>
  </rfmt>
  <rcc rId="1064" sId="1" odxf="1" dxf="1">
    <oc r="F172">
      <f>SUM(D172/C172*100)</f>
    </oc>
    <nc r="F172">
      <f>SUM(D172/C172*100)</f>
    </nc>
    <ndxf>
      <numFmt numFmtId="167" formatCode="#,##0.000"/>
      <fill>
        <patternFill patternType="none">
          <bgColor indexed="65"/>
        </patternFill>
      </fill>
      <alignment wrapText="1" readingOrder="0"/>
    </ndxf>
  </rcc>
  <rcc rId="1065" sId="1" odxf="1" dxf="1">
    <oc r="F173">
      <f>SUM(D173/C173*100)</f>
    </oc>
    <nc r="F173">
      <f>SUM(D173/C173*100)</f>
    </nc>
    <ndxf>
      <numFmt numFmtId="167" formatCode="#,##0.000"/>
      <fill>
        <patternFill patternType="none">
          <bgColor indexed="65"/>
        </patternFill>
      </fill>
      <alignment wrapText="1" readingOrder="0"/>
    </ndxf>
  </rcc>
  <rcc rId="1066" sId="1" odxf="1" dxf="1">
    <oc r="F174">
      <f>SUM(D174/C174*100)</f>
    </oc>
    <nc r="F174">
      <f>SUM(D174/C174*100)</f>
    </nc>
    <ndxf>
      <numFmt numFmtId="167" formatCode="#,##0.000"/>
      <fill>
        <patternFill patternType="none">
          <bgColor indexed="65"/>
        </patternFill>
      </fill>
      <alignment wrapText="1" readingOrder="0"/>
    </ndxf>
  </rcc>
  <rcc rId="1067" sId="1" odxf="1" dxf="1">
    <oc r="F175">
      <f>SUM(D175/C175*100)</f>
    </oc>
    <nc r="F175">
      <f>SUM(D175/C175*100)</f>
    </nc>
    <ndxf>
      <numFmt numFmtId="167" formatCode="#,##0.000"/>
      <fill>
        <patternFill patternType="none">
          <bgColor indexed="65"/>
        </patternFill>
      </fill>
      <alignment wrapText="1" readingOrder="0"/>
    </ndxf>
  </rcc>
  <rcc rId="1068" sId="1" odxf="1" dxf="1">
    <oc r="F176">
      <f>SUM(D176/C176*100)</f>
    </oc>
    <nc r="F176">
      <f>SUM(D176/C176*100)</f>
    </nc>
    <ndxf>
      <numFmt numFmtId="167" formatCode="#,##0.000"/>
      <fill>
        <patternFill patternType="none">
          <bgColor indexed="65"/>
        </patternFill>
      </fill>
      <alignment wrapText="1" readingOrder="0"/>
    </ndxf>
  </rcc>
  <rcc rId="1069" sId="1" odxf="1" dxf="1">
    <oc r="F177" t="inlineStr">
      <is>
        <t>в 5,0 р.б.</t>
      </is>
    </oc>
    <nc r="F177">
      <f>SUM(D177/C177*100)</f>
    </nc>
    <ndxf>
      <numFmt numFmtId="167" formatCode="#,##0.000"/>
      <fill>
        <patternFill patternType="none">
          <bgColor indexed="65"/>
        </patternFill>
      </fill>
      <alignment wrapText="1" readingOrder="0"/>
    </ndxf>
  </rcc>
  <rcc rId="1070" sId="1" odxf="1" dxf="1">
    <oc r="F178">
      <f>SUM(D178/C178*100)</f>
    </oc>
    <nc r="F178">
      <f>SUM(D178/C178*100)</f>
    </nc>
    <ndxf>
      <numFmt numFmtId="167" formatCode="#,##0.000"/>
      <fill>
        <patternFill patternType="none">
          <bgColor indexed="65"/>
        </patternFill>
      </fill>
      <alignment wrapText="1" readingOrder="0"/>
    </ndxf>
  </rcc>
  <rfmt sheetId="1" sqref="F179" start="0" length="0">
    <dxf>
      <numFmt numFmtId="167" formatCode="#,##0.000"/>
      <fill>
        <patternFill patternType="none">
          <bgColor indexed="65"/>
        </patternFill>
      </fill>
      <alignment wrapText="1" readingOrder="0"/>
    </dxf>
  </rfmt>
  <rfmt sheetId="1" sqref="F180" start="0" length="0">
    <dxf>
      <numFmt numFmtId="167" formatCode="#,##0.000"/>
      <fill>
        <patternFill patternType="none">
          <bgColor indexed="65"/>
        </patternFill>
      </fill>
      <alignment wrapText="1" readingOrder="0"/>
    </dxf>
  </rfmt>
  <rcc rId="1071" sId="1" odxf="1" dxf="1">
    <oc r="F181">
      <f>SUM(D181/C181*100)</f>
    </oc>
    <nc r="F181">
      <f>SUM(D181/C181*100)</f>
    </nc>
    <ndxf>
      <numFmt numFmtId="167" formatCode="#,##0.000"/>
      <fill>
        <patternFill patternType="none">
          <bgColor indexed="65"/>
        </patternFill>
      </fill>
      <alignment wrapText="1" readingOrder="0"/>
    </ndxf>
  </rcc>
  <rcc rId="1072" sId="1" odxf="1" dxf="1">
    <oc r="F182">
      <f>SUM(D182/C182*100)</f>
    </oc>
    <nc r="F182">
      <f>SUM(D182/C182*100)</f>
    </nc>
    <ndxf>
      <numFmt numFmtId="167" formatCode="#,##0.000"/>
      <fill>
        <patternFill patternType="none">
          <bgColor indexed="65"/>
        </patternFill>
      </fill>
      <alignment wrapText="1" readingOrder="0"/>
    </ndxf>
  </rcc>
  <rcc rId="1073" sId="1" odxf="1" dxf="1">
    <oc r="F183">
      <f>SUM(D183/C183*100)</f>
    </oc>
    <nc r="F183">
      <f>SUM(D183/C183*100)</f>
    </nc>
    <ndxf>
      <numFmt numFmtId="167" formatCode="#,##0.000"/>
      <fill>
        <patternFill patternType="none">
          <bgColor indexed="65"/>
        </patternFill>
      </fill>
      <alignment wrapText="1" readingOrder="0"/>
    </ndxf>
  </rcc>
  <rcc rId="1074" sId="1" odxf="1" dxf="1">
    <oc r="F184">
      <f>SUM(D184/C184*100)</f>
    </oc>
    <nc r="F184">
      <f>SUM(D184/C184*100)</f>
    </nc>
    <ndxf>
      <numFmt numFmtId="167" formatCode="#,##0.000"/>
      <fill>
        <patternFill patternType="none">
          <bgColor indexed="65"/>
        </patternFill>
      </fill>
      <alignment wrapText="1" readingOrder="0"/>
    </ndxf>
  </rcc>
  <rcc rId="1075" sId="1" odxf="1" dxf="1">
    <oc r="F185">
      <f>SUM(D185/C185*100)</f>
    </oc>
    <nc r="F185">
      <f>SUM(D185/C185*100)</f>
    </nc>
    <ndxf>
      <numFmt numFmtId="167" formatCode="#,##0.000"/>
      <fill>
        <patternFill patternType="none">
          <bgColor indexed="65"/>
        </patternFill>
      </fill>
      <alignment wrapText="1" readingOrder="0"/>
    </ndxf>
  </rcc>
  <rcc rId="1076" sId="1" odxf="1" dxf="1">
    <oc r="F186">
      <f>SUM(D186/C186*100)</f>
    </oc>
    <nc r="F186">
      <f>SUM(D186/C186*100)</f>
    </nc>
    <ndxf>
      <numFmt numFmtId="167" formatCode="#,##0.000"/>
      <fill>
        <patternFill patternType="none">
          <bgColor indexed="65"/>
        </patternFill>
      </fill>
      <alignment wrapText="1" readingOrder="0"/>
    </ndxf>
  </rcc>
  <rcc rId="1077" sId="1" odxf="1" dxf="1">
    <oc r="F187">
      <f>SUM(D187/C187*100)</f>
    </oc>
    <nc r="F187">
      <f>SUM(D187/C187*100)</f>
    </nc>
    <ndxf>
      <numFmt numFmtId="167" formatCode="#,##0.000"/>
      <fill>
        <patternFill patternType="none">
          <bgColor indexed="65"/>
        </patternFill>
      </fill>
      <alignment wrapText="1" readingOrder="0"/>
    </ndxf>
  </rcc>
  <rcc rId="1078" sId="1" odxf="1" dxf="1">
    <oc r="F188">
      <f>SUM(D188/C188*100)</f>
    </oc>
    <nc r="F188">
      <f>SUM(D188/C188*100)</f>
    </nc>
    <ndxf>
      <numFmt numFmtId="167" formatCode="#,##0.000"/>
      <fill>
        <patternFill patternType="none">
          <bgColor indexed="65"/>
        </patternFill>
      </fill>
      <alignment wrapText="1" readingOrder="0"/>
    </ndxf>
  </rcc>
  <rcc rId="1079" sId="1" odxf="1" dxf="1">
    <oc r="F189" t="inlineStr">
      <is>
        <t>в 2,5 р.б.</t>
      </is>
    </oc>
    <nc r="F189">
      <f>SUM(D189/C189*100)</f>
    </nc>
    <ndxf>
      <numFmt numFmtId="167" formatCode="#,##0.000"/>
      <fill>
        <patternFill patternType="none">
          <bgColor indexed="65"/>
        </patternFill>
      </fill>
      <alignment wrapText="1" readingOrder="0"/>
    </ndxf>
  </rcc>
  <rcc rId="1080" sId="1" odxf="1" dxf="1">
    <oc r="F190" t="inlineStr">
      <is>
        <t>в 2,5 р.б.</t>
      </is>
    </oc>
    <nc r="F190">
      <f>SUM(D190/C190*100)</f>
    </nc>
    <ndxf>
      <numFmt numFmtId="167" formatCode="#,##0.000"/>
      <fill>
        <patternFill patternType="none">
          <bgColor indexed="65"/>
        </patternFill>
      </fill>
      <alignment wrapText="1" readingOrder="0"/>
    </ndxf>
  </rcc>
  <rcc rId="1081" sId="1" odxf="1" dxf="1">
    <oc r="F191">
      <f>SUM(D191/C191*100)</f>
    </oc>
    <nc r="F191">
      <f>SUM(D191/C191*100)</f>
    </nc>
    <ndxf>
      <numFmt numFmtId="167" formatCode="#,##0.000"/>
      <fill>
        <patternFill patternType="none">
          <bgColor indexed="65"/>
        </patternFill>
      </fill>
      <alignment wrapText="1" readingOrder="0"/>
    </ndxf>
  </rcc>
  <rcc rId="1082" sId="1" odxf="1" dxf="1">
    <oc r="F192">
      <f>SUM(D192/C192*100)</f>
    </oc>
    <nc r="F192">
      <f>SUM(D192/C192*100)</f>
    </nc>
    <ndxf>
      <numFmt numFmtId="167" formatCode="#,##0.000"/>
      <fill>
        <patternFill patternType="none">
          <bgColor indexed="65"/>
        </patternFill>
      </fill>
      <alignment wrapText="1" readingOrder="0"/>
    </ndxf>
  </rcc>
  <rcc rId="1083" sId="1" odxf="1" dxf="1">
    <oc r="F193">
      <f>SUM(D193/C193*100)</f>
    </oc>
    <nc r="F193">
      <f>SUM(D193/C193*100)</f>
    </nc>
    <ndxf>
      <numFmt numFmtId="167" formatCode="#,##0.000"/>
      <fill>
        <patternFill patternType="none">
          <bgColor indexed="65"/>
        </patternFill>
      </fill>
      <alignment wrapText="1" readingOrder="0"/>
    </ndxf>
  </rcc>
  <rcc rId="1084" sId="1" odxf="1" dxf="1">
    <oc r="F194">
      <f>SUM(D194/C194*100)</f>
    </oc>
    <nc r="F194">
      <f>SUM(D194/C194*100)</f>
    </nc>
    <ndxf>
      <numFmt numFmtId="167" formatCode="#,##0.000"/>
      <fill>
        <patternFill patternType="none">
          <bgColor indexed="65"/>
        </patternFill>
      </fill>
      <alignment wrapText="1" readingOrder="0"/>
    </ndxf>
  </rcc>
  <rcc rId="1085" sId="1" odxf="1" dxf="1">
    <oc r="F195">
      <f>SUM(D195/C195*100)</f>
    </oc>
    <nc r="F195">
      <f>SUM(D195/C195*100)</f>
    </nc>
    <ndxf>
      <numFmt numFmtId="167" formatCode="#,##0.000"/>
      <fill>
        <patternFill patternType="none">
          <bgColor indexed="65"/>
        </patternFill>
      </fill>
      <alignment wrapText="1" readingOrder="0"/>
    </ndxf>
  </rcc>
  <rcc rId="1086" sId="1" odxf="1" dxf="1">
    <oc r="F196">
      <f>SUM(D196/C196*100)</f>
    </oc>
    <nc r="F196">
      <f>SUM(D196/C196*100)</f>
    </nc>
    <ndxf>
      <numFmt numFmtId="167" formatCode="#,##0.000"/>
      <fill>
        <patternFill patternType="none">
          <bgColor indexed="65"/>
        </patternFill>
      </fill>
      <alignment wrapText="1" readingOrder="0"/>
    </ndxf>
  </rcc>
  <rcc rId="1087" sId="1" odxf="1" dxf="1">
    <oc r="F197">
      <f>SUM(D197/C197*100)</f>
    </oc>
    <nc r="F197">
      <f>SUM(D197/C197*100)</f>
    </nc>
    <ndxf>
      <numFmt numFmtId="167" formatCode="#,##0.000"/>
      <fill>
        <patternFill patternType="none">
          <bgColor indexed="65"/>
        </patternFill>
      </fill>
      <alignment wrapText="1" readingOrder="0"/>
    </ndxf>
  </rcc>
  <rcc rId="1088" sId="1" odxf="1" dxf="1">
    <oc r="F198">
      <f>SUM(D198/C198*100)</f>
    </oc>
    <nc r="F198">
      <f>SUM(D198/C198*100)</f>
    </nc>
    <ndxf>
      <numFmt numFmtId="167" formatCode="#,##0.000"/>
      <fill>
        <patternFill patternType="none">
          <bgColor indexed="65"/>
        </patternFill>
      </fill>
      <alignment wrapText="1" readingOrder="0"/>
    </ndxf>
  </rcc>
  <rcc rId="1089" sId="1" odxf="1" dxf="1">
    <oc r="F199">
      <f>SUM(D199/C199*100)</f>
    </oc>
    <nc r="F199">
      <f>SUM(D199/C199*100)</f>
    </nc>
    <ndxf>
      <numFmt numFmtId="167" formatCode="#,##0.000"/>
      <fill>
        <patternFill patternType="none">
          <bgColor indexed="65"/>
        </patternFill>
      </fill>
      <alignment wrapText="1" readingOrder="0"/>
    </ndxf>
  </rcc>
  <rcc rId="1090" sId="1" odxf="1" dxf="1">
    <oc r="F200">
      <f>SUM(D200/C200*100)</f>
    </oc>
    <nc r="F200">
      <f>SUM(D200/C200*100)</f>
    </nc>
    <ndxf>
      <numFmt numFmtId="167" formatCode="#,##0.000"/>
      <fill>
        <patternFill patternType="none">
          <bgColor indexed="65"/>
        </patternFill>
      </fill>
      <alignment wrapText="1" readingOrder="0"/>
    </ndxf>
  </rcc>
  <rfmt sheetId="1" sqref="F201" start="0" length="0">
    <dxf>
      <font>
        <sz val="14"/>
        <color indexed="8"/>
        <name val="Times New Roman"/>
        <scheme val="none"/>
      </font>
      <numFmt numFmtId="167" formatCode="#,##0.000"/>
      <fill>
        <patternFill patternType="none">
          <bgColor indexed="65"/>
        </patternFill>
      </fill>
    </dxf>
  </rfmt>
  <rfmt sheetId="1" sqref="F202" start="0" length="0">
    <dxf>
      <font>
        <sz val="14"/>
        <color indexed="8"/>
        <name val="Times New Roman"/>
        <scheme val="none"/>
      </font>
      <numFmt numFmtId="167" formatCode="#,##0.000"/>
      <fill>
        <patternFill patternType="none">
          <bgColor indexed="65"/>
        </patternFill>
      </fill>
    </dxf>
  </rfmt>
  <rfmt sheetId="1" sqref="F203" start="0" length="0">
    <dxf>
      <font>
        <sz val="14"/>
        <color indexed="8"/>
        <name val="Times New Roman"/>
        <scheme val="none"/>
      </font>
      <numFmt numFmtId="167" formatCode="#,##0.000"/>
      <fill>
        <patternFill patternType="none">
          <bgColor indexed="65"/>
        </patternFill>
      </fill>
    </dxf>
  </rfmt>
  <rfmt sheetId="1" sqref="F204" start="0" length="0">
    <dxf>
      <font>
        <sz val="14"/>
        <color indexed="8"/>
        <name val="Times New Roman"/>
        <scheme val="none"/>
      </font>
      <numFmt numFmtId="167" formatCode="#,##0.000"/>
      <fill>
        <patternFill patternType="none">
          <bgColor indexed="65"/>
        </patternFill>
      </fill>
    </dxf>
  </rfmt>
  <rfmt sheetId="1" sqref="F205" start="0" length="0">
    <dxf>
      <font>
        <sz val="14"/>
        <color indexed="8"/>
        <name val="Times New Roman"/>
        <scheme val="none"/>
      </font>
      <numFmt numFmtId="167" formatCode="#,##0.000"/>
      <fill>
        <patternFill patternType="none">
          <bgColor indexed="65"/>
        </patternFill>
      </fill>
    </dxf>
  </rfmt>
  <rfmt sheetId="1" sqref="F206" start="0" length="0">
    <dxf>
      <font>
        <sz val="14"/>
        <color indexed="8"/>
        <name val="Times New Roman"/>
        <scheme val="none"/>
      </font>
      <numFmt numFmtId="167" formatCode="#,##0.000"/>
      <fill>
        <patternFill patternType="none">
          <bgColor indexed="65"/>
        </patternFill>
      </fill>
    </dxf>
  </rfmt>
  <rcc rId="1091" sId="1" odxf="1" dxf="1">
    <oc r="F207">
      <f>SUM(D207/C207*100)</f>
    </oc>
    <nc r="F207">
      <f>SUM(D207/C207*100)</f>
    </nc>
    <ndxf>
      <numFmt numFmtId="167" formatCode="#,##0.000"/>
      <fill>
        <patternFill patternType="none">
          <bgColor indexed="65"/>
        </patternFill>
      </fill>
      <alignment wrapText="1" readingOrder="0"/>
    </ndxf>
  </rcc>
  <rcc rId="1092" sId="1" odxf="1" dxf="1">
    <oc r="F208">
      <f>SUM(D208/C208*100)</f>
    </oc>
    <nc r="F208">
      <f>SUM(D208/C208*100)</f>
    </nc>
    <ndxf>
      <numFmt numFmtId="167" formatCode="#,##0.000"/>
      <fill>
        <patternFill patternType="none">
          <bgColor indexed="65"/>
        </patternFill>
      </fill>
      <alignment wrapText="1" readingOrder="0"/>
    </ndxf>
  </rcc>
  <rcc rId="1093" sId="1" odxf="1" dxf="1">
    <oc r="F209">
      <f>SUM(D209/C209*100)</f>
    </oc>
    <nc r="F209">
      <f>SUM(D209/C209*100)</f>
    </nc>
    <ndxf>
      <numFmt numFmtId="167" formatCode="#,##0.000"/>
      <fill>
        <patternFill patternType="none">
          <bgColor indexed="65"/>
        </patternFill>
      </fill>
      <alignment wrapText="1" readingOrder="0"/>
    </ndxf>
  </rcc>
  <rcc rId="1094" sId="1" odxf="1" dxf="1">
    <oc r="F210" t="inlineStr">
      <is>
        <t>в 1,8 р.б.</t>
      </is>
    </oc>
    <nc r="F210">
      <f>SUM(D210/C210*100)</f>
    </nc>
    <ndxf>
      <numFmt numFmtId="167" formatCode="#,##0.000"/>
      <fill>
        <patternFill patternType="none">
          <bgColor indexed="65"/>
        </patternFill>
      </fill>
      <alignment wrapText="1" readingOrder="0"/>
    </ndxf>
  </rcc>
  <rfmt sheetId="1" sqref="F211" start="0" length="0">
    <dxf>
      <numFmt numFmtId="167" formatCode="#,##0.000"/>
      <fill>
        <patternFill patternType="none">
          <bgColor indexed="65"/>
        </patternFill>
      </fill>
      <alignment wrapText="1" readingOrder="0"/>
    </dxf>
  </rfmt>
  <rcc rId="1095" sId="1" odxf="1" dxf="1">
    <oc r="F212">
      <f>SUM(D212/C212*100)</f>
    </oc>
    <nc r="F212">
      <f>SUM(D212/C212*100)</f>
    </nc>
    <ndxf>
      <font>
        <b/>
        <sz val="14"/>
        <name val="Times New Roman"/>
        <scheme val="none"/>
      </font>
      <numFmt numFmtId="167" formatCode="#,##0.000"/>
      <fill>
        <patternFill patternType="none">
          <bgColor indexed="65"/>
        </patternFill>
      </fill>
      <alignment wrapText="1" readingOrder="0"/>
    </ndxf>
  </rcc>
  <rcc rId="1096" sId="1" odxf="1" dxf="1">
    <oc r="F213">
      <f>SUM(D213/C213*100)</f>
    </oc>
    <nc r="F213">
      <f>SUM(D213/C213*100)</f>
    </nc>
    <ndxf>
      <numFmt numFmtId="167" formatCode="#,##0.000"/>
      <fill>
        <patternFill patternType="none">
          <bgColor indexed="65"/>
        </patternFill>
      </fill>
      <alignment wrapText="1" readingOrder="0"/>
    </ndxf>
  </rcc>
  <rcc rId="1097" sId="1" odxf="1" dxf="1">
    <oc r="F214">
      <f>SUM(D214/C214*100)</f>
    </oc>
    <nc r="F214">
      <f>SUM(D214/C214*100)</f>
    </nc>
    <ndxf>
      <numFmt numFmtId="167" formatCode="#,##0.000"/>
      <fill>
        <patternFill patternType="none">
          <bgColor indexed="65"/>
        </patternFill>
      </fill>
      <alignment wrapText="1" readingOrder="0"/>
    </ndxf>
  </rcc>
  <rcc rId="1098" sId="1" odxf="1" dxf="1">
    <oc r="F215">
      <f>SUM(D215/C215*100)</f>
    </oc>
    <nc r="F215">
      <f>SUM(D215/C215*100)</f>
    </nc>
    <ndxf>
      <numFmt numFmtId="167" formatCode="#,##0.000"/>
      <fill>
        <patternFill patternType="none">
          <bgColor indexed="65"/>
        </patternFill>
      </fill>
      <alignment wrapText="1" readingOrder="0"/>
    </ndxf>
  </rcc>
  <rcc rId="1099" sId="1" odxf="1" dxf="1">
    <oc r="F216">
      <f>SUM(D216/C216*100)</f>
    </oc>
    <nc r="F216">
      <f>SUM(D216/C216*100)</f>
    </nc>
    <ndxf>
      <numFmt numFmtId="167" formatCode="#,##0.000"/>
      <fill>
        <patternFill patternType="none">
          <bgColor indexed="65"/>
        </patternFill>
      </fill>
      <alignment wrapText="1" readingOrder="0"/>
    </ndxf>
  </rcc>
  <rcc rId="1100" sId="1" odxf="1" dxf="1">
    <oc r="F217">
      <f>SUM(D217/C217*100)</f>
    </oc>
    <nc r="F217">
      <f>SUM(D217/C217*100)</f>
    </nc>
    <ndxf>
      <numFmt numFmtId="167" formatCode="#,##0.000"/>
      <fill>
        <patternFill patternType="none">
          <bgColor indexed="65"/>
        </patternFill>
      </fill>
      <alignment wrapText="1" readingOrder="0"/>
    </ndxf>
  </rcc>
  <rfmt sheetId="1" sqref="F218" start="0" length="0">
    <dxf>
      <numFmt numFmtId="167" formatCode="#,##0.000"/>
      <fill>
        <patternFill patternType="none">
          <bgColor indexed="65"/>
        </patternFill>
      </fill>
      <alignment wrapText="1" readingOrder="0"/>
    </dxf>
  </rfmt>
  <rcc rId="1101" sId="1" odxf="1" dxf="1">
    <oc r="F219">
      <f>SUM(D219/C219*100)</f>
    </oc>
    <nc r="F219">
      <f>SUM(D219/C219*100)</f>
    </nc>
    <ndxf>
      <font>
        <b/>
        <sz val="14"/>
        <name val="Times New Roman"/>
        <scheme val="none"/>
      </font>
      <numFmt numFmtId="167" formatCode="#,##0.000"/>
      <fill>
        <patternFill patternType="none">
          <bgColor indexed="65"/>
        </patternFill>
      </fill>
      <alignment wrapText="1" readingOrder="0"/>
    </ndxf>
  </rcc>
  <rcc rId="1102" sId="1" odxf="1" dxf="1">
    <oc r="F220">
      <f>SUM(D220/C220*100)</f>
    </oc>
    <nc r="F220">
      <f>SUM(D220/C220*100)</f>
    </nc>
    <ndxf>
      <numFmt numFmtId="167" formatCode="#,##0.000"/>
      <fill>
        <patternFill patternType="none">
          <bgColor indexed="65"/>
        </patternFill>
      </fill>
      <alignment wrapText="1" readingOrder="0"/>
    </ndxf>
  </rcc>
  <rcc rId="1103" sId="1" odxf="1" dxf="1">
    <oc r="F221">
      <f>SUM(D221/C221*100)</f>
    </oc>
    <nc r="F221">
      <f>SUM(D221/C221*100)</f>
    </nc>
    <ndxf>
      <numFmt numFmtId="167" formatCode="#,##0.000"/>
      <fill>
        <patternFill patternType="none">
          <bgColor indexed="65"/>
        </patternFill>
      </fill>
      <alignment wrapText="1" readingOrder="0"/>
    </ndxf>
  </rcc>
  <rcc rId="1104" sId="1" odxf="1" dxf="1">
    <oc r="F222">
      <f>SUM(D222/C222*100)</f>
    </oc>
    <nc r="F222">
      <f>SUM(D222/C222*100)</f>
    </nc>
    <ndxf>
      <numFmt numFmtId="167" formatCode="#,##0.000"/>
      <fill>
        <patternFill patternType="none">
          <bgColor indexed="65"/>
        </patternFill>
      </fill>
      <alignment wrapText="1" readingOrder="0"/>
    </ndxf>
  </rcc>
  <rcc rId="1105" sId="1" odxf="1" dxf="1">
    <oc r="F223">
      <f>SUM(D223/C223*100)</f>
    </oc>
    <nc r="F223">
      <f>SUM(D223/C223*100)</f>
    </nc>
    <ndxf>
      <numFmt numFmtId="167" formatCode="#,##0.000"/>
      <fill>
        <patternFill patternType="none">
          <bgColor indexed="65"/>
        </patternFill>
      </fill>
      <alignment wrapText="1" readingOrder="0"/>
    </ndxf>
  </rcc>
  <rcc rId="1106" sId="1" odxf="1" dxf="1">
    <oc r="F224">
      <f>SUM(D224/C224*100)</f>
    </oc>
    <nc r="F224">
      <f>SUM(D224/C224*100)</f>
    </nc>
    <ndxf>
      <numFmt numFmtId="167" formatCode="#,##0.000"/>
      <fill>
        <patternFill patternType="none">
          <bgColor indexed="65"/>
        </patternFill>
      </fill>
      <alignment wrapText="1" readingOrder="0"/>
    </ndxf>
  </rcc>
  <rcc rId="1107" sId="1" odxf="1" dxf="1">
    <oc r="F225">
      <f>SUM(D225/C225*100)</f>
    </oc>
    <nc r="F225">
      <f>SUM(D225/C225*100)</f>
    </nc>
    <ndxf>
      <numFmt numFmtId="167" formatCode="#,##0.000"/>
      <fill>
        <patternFill patternType="none">
          <bgColor indexed="65"/>
        </patternFill>
      </fill>
      <alignment wrapText="1" readingOrder="0"/>
    </ndxf>
  </rcc>
  <rcc rId="1108" sId="1" odxf="1" dxf="1">
    <oc r="F226">
      <f>SUM(D226/C226*100)</f>
    </oc>
    <nc r="F226">
      <f>SUM(D226/C226*100)</f>
    </nc>
    <ndxf>
      <numFmt numFmtId="167" formatCode="#,##0.000"/>
      <fill>
        <patternFill patternType="none">
          <bgColor indexed="65"/>
        </patternFill>
      </fill>
      <alignment wrapText="1" readingOrder="0"/>
    </ndxf>
  </rcc>
  <rcc rId="1109" sId="1" odxf="1" dxf="1">
    <oc r="F227" t="inlineStr">
      <is>
        <t>в 1,7 р.б.</t>
      </is>
    </oc>
    <nc r="F227">
      <f>SUM(D227/C227*100)</f>
    </nc>
    <ndxf>
      <numFmt numFmtId="167" formatCode="#,##0.000"/>
      <fill>
        <patternFill patternType="none">
          <bgColor indexed="65"/>
        </patternFill>
      </fill>
      <alignment wrapText="1" readingOrder="0"/>
    </ndxf>
  </rcc>
  <rcc rId="1110" sId="1" odxf="1" dxf="1">
    <oc r="F228" t="inlineStr">
      <is>
        <t>в 1,7 р.б.</t>
      </is>
    </oc>
    <nc r="F228">
      <f>SUM(D228/C228*100)</f>
    </nc>
    <ndxf>
      <numFmt numFmtId="167" formatCode="#,##0.000"/>
      <fill>
        <patternFill patternType="none">
          <bgColor indexed="65"/>
        </patternFill>
      </fill>
      <alignment wrapText="1" readingOrder="0"/>
    </ndxf>
  </rcc>
  <rcc rId="1111" sId="1" odxf="1" dxf="1">
    <oc r="F229">
      <f>SUM(D229/C229*100)</f>
    </oc>
    <nc r="F229">
      <f>SUM(D229/C229*100)</f>
    </nc>
    <ndxf>
      <numFmt numFmtId="167" formatCode="#,##0.000"/>
      <fill>
        <patternFill patternType="none">
          <bgColor indexed="65"/>
        </patternFill>
      </fill>
      <alignment wrapText="1" readingOrder="0"/>
    </ndxf>
  </rcc>
  <rcc rId="1112" sId="1" odxf="1" dxf="1">
    <oc r="F230">
      <f>SUM(D230/C230*100)</f>
    </oc>
    <nc r="F230">
      <f>SUM(D230/C230*100)</f>
    </nc>
    <ndxf>
      <numFmt numFmtId="167" formatCode="#,##0.000"/>
      <fill>
        <patternFill patternType="none">
          <bgColor indexed="65"/>
        </patternFill>
      </fill>
      <alignment wrapText="1" readingOrder="0"/>
    </ndxf>
  </rcc>
  <rcc rId="1113" sId="1" odxf="1" dxf="1">
    <oc r="F231">
      <f>SUM(D231/C231*100)</f>
    </oc>
    <nc r="F231">
      <f>SUM(D231/C231*100)</f>
    </nc>
    <ndxf>
      <numFmt numFmtId="167" formatCode="#,##0.000"/>
      <fill>
        <patternFill patternType="none">
          <bgColor indexed="65"/>
        </patternFill>
      </fill>
      <alignment wrapText="1" readingOrder="0"/>
    </ndxf>
  </rcc>
  <rfmt sheetId="1" sqref="F232" start="0" length="0">
    <dxf>
      <numFmt numFmtId="167" formatCode="#,##0.000"/>
      <fill>
        <patternFill patternType="none">
          <bgColor indexed="65"/>
        </patternFill>
      </fill>
      <alignment wrapText="1" readingOrder="0"/>
    </dxf>
  </rfmt>
  <rcc rId="1114" sId="1" odxf="1" dxf="1">
    <oc r="F233">
      <f>SUM(D233/C233*100)</f>
    </oc>
    <nc r="F233">
      <f>SUM(D233/C233*100)</f>
    </nc>
    <ndxf>
      <font>
        <b/>
        <sz val="16"/>
        <name val="Times New Roman"/>
        <scheme val="none"/>
      </font>
      <numFmt numFmtId="167" formatCode="#,##0.000"/>
      <fill>
        <patternFill>
          <bgColor rgb="FFFFFF00"/>
        </patternFill>
      </fill>
      <alignment wrapText="1" readingOrder="0"/>
    </ndxf>
  </rcc>
  <rcc rId="1115" sId="1" odxf="1" dxf="1">
    <oc r="F234">
      <f>SUM(D234/C234*100)</f>
    </oc>
    <nc r="F234">
      <f>SUM(D234/C234*100)</f>
    </nc>
    <ndxf>
      <numFmt numFmtId="167" formatCode="#,##0.000"/>
      <fill>
        <patternFill>
          <bgColor rgb="FFFF0000"/>
        </patternFill>
      </fill>
      <alignment wrapText="1" readingOrder="0"/>
    </ndxf>
  </rcc>
  <rcc rId="1116" sId="1" odxf="1" dxf="1">
    <oc r="F235">
      <f>SUM(D235/C235*100)</f>
    </oc>
    <nc r="F235">
      <f>SUM(D235/C235*100)</f>
    </nc>
    <ndxf>
      <numFmt numFmtId="167" formatCode="#,##0.000"/>
      <fill>
        <patternFill patternType="none">
          <bgColor indexed="65"/>
        </patternFill>
      </fill>
      <alignment wrapText="1" readingOrder="0"/>
    </ndxf>
  </rcc>
  <rfmt sheetId="1" sqref="F236" start="0" length="0">
    <dxf>
      <numFmt numFmtId="167" formatCode="#,##0.000"/>
      <fill>
        <patternFill patternType="none">
          <bgColor indexed="65"/>
        </patternFill>
      </fill>
      <alignment wrapText="1" readingOrder="0"/>
    </dxf>
  </rfmt>
  <rcc rId="1117" sId="1" odxf="1" dxf="1">
    <oc r="F237" t="inlineStr">
      <is>
        <t>в 1,7 р.б.</t>
      </is>
    </oc>
    <nc r="F237">
      <f>SUM(D237/C237*100)</f>
    </nc>
    <ndxf>
      <numFmt numFmtId="167" formatCode="#,##0.000"/>
      <fill>
        <patternFill patternType="none">
          <bgColor indexed="65"/>
        </patternFill>
      </fill>
      <alignment wrapText="1" readingOrder="0"/>
    </ndxf>
  </rcc>
  <rfmt sheetId="1" sqref="F238" start="0" length="0">
    <dxf>
      <numFmt numFmtId="167" formatCode="#,##0.000"/>
      <fill>
        <patternFill patternType="none">
          <bgColor indexed="65"/>
        </patternFill>
      </fill>
      <alignment wrapText="1" readingOrder="0"/>
    </dxf>
  </rfmt>
  <rcc rId="1118" sId="1" odxf="1" dxf="1">
    <oc r="F239">
      <f>SUM(D239/C239*100)</f>
    </oc>
    <nc r="F239">
      <f>SUM(D239/C239*100)</f>
    </nc>
    <ndxf>
      <numFmt numFmtId="167" formatCode="#,##0.000"/>
      <fill>
        <patternFill patternType="none">
          <bgColor indexed="65"/>
        </patternFill>
      </fill>
      <alignment wrapText="1" readingOrder="0"/>
    </ndxf>
  </rcc>
  <rcc rId="1119" sId="1" odxf="1" dxf="1">
    <oc r="F240">
      <f>SUM(D240/C240*100)</f>
    </oc>
    <nc r="F240">
      <f>SUM(D240/C240*100)</f>
    </nc>
    <ndxf>
      <numFmt numFmtId="167" formatCode="#,##0.000"/>
      <fill>
        <patternFill patternType="none">
          <bgColor indexed="65"/>
        </patternFill>
      </fill>
      <alignment wrapText="1" readingOrder="0"/>
    </ndxf>
  </rcc>
  <rcc rId="1120" sId="1" odxf="1" dxf="1">
    <oc r="F241" t="inlineStr">
      <is>
        <t>в 2,0 р.б.</t>
      </is>
    </oc>
    <nc r="F241">
      <f>SUM(D241/C241*100)</f>
    </nc>
    <ndxf>
      <numFmt numFmtId="167" formatCode="#,##0.000"/>
      <fill>
        <patternFill patternType="none">
          <bgColor indexed="65"/>
        </patternFill>
      </fill>
      <alignment wrapText="1" readingOrder="0"/>
    </ndxf>
  </rcc>
  <rfmt sheetId="1" sqref="F242" start="0" length="0">
    <dxf>
      <numFmt numFmtId="167" formatCode="#,##0.000"/>
      <fill>
        <patternFill patternType="none">
          <bgColor indexed="65"/>
        </patternFill>
      </fill>
      <alignment wrapText="1" readingOrder="0"/>
    </dxf>
  </rfmt>
  <rcc rId="1121" sId="1" odxf="1" dxf="1">
    <oc r="F243">
      <f>SUM(D243/C243*100)</f>
    </oc>
    <nc r="F243">
      <f>SUM(D243/C243*100)</f>
    </nc>
    <ndxf>
      <numFmt numFmtId="167" formatCode="#,##0.000"/>
      <fill>
        <patternFill patternType="none">
          <bgColor indexed="65"/>
        </patternFill>
      </fill>
      <alignment wrapText="1" readingOrder="0"/>
    </ndxf>
  </rcc>
  <rfmt sheetId="1" sqref="F244" start="0" length="0">
    <dxf>
      <numFmt numFmtId="167" formatCode="#,##0.000"/>
      <fill>
        <patternFill patternType="none">
          <bgColor indexed="65"/>
        </patternFill>
      </fill>
      <alignment wrapText="1" readingOrder="0"/>
    </dxf>
  </rfmt>
  <rfmt sheetId="1" sqref="F245" start="0" length="0">
    <dxf>
      <numFmt numFmtId="167" formatCode="#,##0.000"/>
      <fill>
        <patternFill patternType="none">
          <bgColor indexed="65"/>
        </patternFill>
      </fill>
      <alignment wrapText="1" readingOrder="0"/>
    </dxf>
  </rfmt>
  <rcc rId="1122" sId="1" odxf="1" dxf="1">
    <oc r="F246">
      <f>SUM(D246/C246*100)</f>
    </oc>
    <nc r="F246">
      <f>SUM(D246/C246*100)</f>
    </nc>
    <ndxf>
      <numFmt numFmtId="167" formatCode="#,##0.000"/>
      <fill>
        <patternFill patternType="none">
          <bgColor indexed="65"/>
        </patternFill>
      </fill>
      <alignment wrapText="1" readingOrder="0"/>
    </ndxf>
  </rcc>
  <rfmt sheetId="1" sqref="F247" start="0" length="0">
    <dxf>
      <numFmt numFmtId="167" formatCode="#,##0.000"/>
      <fill>
        <patternFill patternType="none">
          <bgColor indexed="65"/>
        </patternFill>
      </fill>
      <alignment wrapText="1" readingOrder="0"/>
    </dxf>
  </rfmt>
  <rcc rId="1123" sId="1" odxf="1" dxf="1">
    <nc r="F248">
      <f>SUM(D248/C248*100)</f>
    </nc>
    <ndxf>
      <numFmt numFmtId="167" formatCode="#,##0.000"/>
      <fill>
        <patternFill patternType="none">
          <bgColor indexed="65"/>
        </patternFill>
      </fill>
      <alignment wrapText="1" readingOrder="0"/>
    </ndxf>
  </rcc>
  <rcc rId="1124" sId="1" odxf="1" dxf="1">
    <oc r="F249">
      <f>SUM(D249/C249*100)</f>
    </oc>
    <nc r="F249">
      <f>SUM(D249/C249*100)</f>
    </nc>
    <ndxf>
      <font>
        <b/>
        <sz val="16"/>
        <name val="Times New Roman"/>
        <scheme val="none"/>
      </font>
      <numFmt numFmtId="167" formatCode="#,##0.000"/>
      <fill>
        <patternFill patternType="none">
          <bgColor indexed="65"/>
        </patternFill>
      </fill>
      <alignment wrapText="1" readingOrder="0"/>
    </ndxf>
  </rcc>
  <rcc rId="1125" sId="1" odxf="1" dxf="1">
    <oc r="F250">
      <f>SUM(D250/C250*100)</f>
    </oc>
    <nc r="F250">
      <f>SUM(D250/C250*100)</f>
    </nc>
    <ndxf>
      <numFmt numFmtId="167" formatCode="#,##0.000"/>
      <fill>
        <patternFill patternType="none">
          <bgColor indexed="65"/>
        </patternFill>
      </fill>
      <alignment wrapText="1" readingOrder="0"/>
    </ndxf>
  </rcc>
  <rfmt sheetId="1" sqref="F251" start="0" length="0">
    <dxf>
      <font>
        <b/>
        <sz val="16"/>
        <color indexed="8"/>
        <name val="Times New Roman"/>
        <scheme val="none"/>
      </font>
      <numFmt numFmtId="167" formatCode="#,##0.000"/>
      <fill>
        <patternFill>
          <bgColor rgb="FFFFFF00"/>
        </patternFill>
      </fill>
      <alignment wrapText="1" readingOrder="0"/>
    </dxf>
  </rfmt>
  <rfmt sheetId="1" sqref="F252" start="0" length="0">
    <dxf>
      <numFmt numFmtId="167" formatCode="#,##0.000"/>
      <fill>
        <patternFill patternType="none">
          <bgColor indexed="65"/>
        </patternFill>
      </fill>
      <alignment wrapText="1" readingOrder="0"/>
    </dxf>
  </rfmt>
  <rfmt sheetId="1" sqref="F253" start="0" length="0">
    <dxf>
      <numFmt numFmtId="167" formatCode="#,##0.000"/>
      <fill>
        <patternFill patternType="none">
          <bgColor indexed="65"/>
        </patternFill>
      </fill>
      <alignment wrapText="1" readingOrder="0"/>
    </dxf>
  </rfmt>
  <rfmt sheetId="1" sqref="F254" start="0" length="0">
    <dxf>
      <font>
        <i/>
        <sz val="14"/>
        <name val="Times New Roman"/>
        <scheme val="none"/>
      </font>
      <numFmt numFmtId="167" formatCode="#,##0.000"/>
      <fill>
        <patternFill patternType="none">
          <bgColor indexed="65"/>
        </patternFill>
      </fill>
      <alignment wrapText="1" readingOrder="0"/>
    </dxf>
  </rfmt>
  <rfmt sheetId="1" sqref="F255" start="0" length="0">
    <dxf>
      <font>
        <i/>
        <sz val="14"/>
        <name val="Times New Roman"/>
        <scheme val="none"/>
      </font>
      <numFmt numFmtId="167" formatCode="#,##0.000"/>
      <fill>
        <patternFill patternType="none">
          <bgColor indexed="65"/>
        </patternFill>
      </fill>
      <alignment wrapText="1" readingOrder="0"/>
    </dxf>
  </rfmt>
  <rfmt sheetId="1" sqref="F256" start="0" length="0">
    <dxf>
      <font>
        <i/>
        <sz val="14"/>
        <name val="Times New Roman"/>
        <scheme val="none"/>
      </font>
      <numFmt numFmtId="167" formatCode="#,##0.000"/>
      <fill>
        <patternFill patternType="none">
          <bgColor indexed="65"/>
        </patternFill>
      </fill>
      <alignment wrapText="1" readingOrder="0"/>
    </dxf>
  </rfmt>
  <rfmt sheetId="1" sqref="F257" start="0" length="0">
    <dxf>
      <font>
        <i/>
        <sz val="14"/>
        <name val="Times New Roman"/>
        <scheme val="none"/>
      </font>
      <numFmt numFmtId="167" formatCode="#,##0.000"/>
      <fill>
        <patternFill patternType="none">
          <bgColor indexed="65"/>
        </patternFill>
      </fill>
      <alignment wrapText="1" readingOrder="0"/>
    </dxf>
  </rfmt>
  <rfmt sheetId="1" sqref="F258" start="0" length="0">
    <dxf>
      <font>
        <i/>
        <sz val="14"/>
        <name val="Times New Roman"/>
        <scheme val="none"/>
      </font>
      <numFmt numFmtId="167" formatCode="#,##0.000"/>
      <fill>
        <patternFill patternType="none">
          <bgColor indexed="65"/>
        </patternFill>
      </fill>
      <alignment wrapText="1" readingOrder="0"/>
    </dxf>
  </rfmt>
  <rfmt sheetId="1" sqref="F259" start="0" length="0">
    <dxf>
      <numFmt numFmtId="167" formatCode="#,##0.000"/>
      <fill>
        <patternFill patternType="none">
          <bgColor indexed="65"/>
        </patternFill>
      </fill>
      <alignment wrapText="1" readingOrder="0"/>
    </dxf>
  </rfmt>
  <rfmt sheetId="1" sqref="F260" start="0" length="0">
    <dxf>
      <numFmt numFmtId="167" formatCode="#,##0.000"/>
      <fill>
        <patternFill patternType="none">
          <bgColor indexed="65"/>
        </patternFill>
      </fill>
      <alignment wrapText="1" readingOrder="0"/>
    </dxf>
  </rfmt>
  <rfmt sheetId="1" sqref="F261" start="0" length="0">
    <dxf>
      <numFmt numFmtId="167" formatCode="#,##0.000"/>
      <fill>
        <patternFill patternType="none">
          <bgColor indexed="65"/>
        </patternFill>
      </fill>
      <alignment wrapText="1" readingOrder="0"/>
    </dxf>
  </rfmt>
  <rfmt sheetId="1" sqref="F262" start="0" length="0">
    <dxf>
      <numFmt numFmtId="167" formatCode="#,##0.000"/>
      <fill>
        <patternFill patternType="none">
          <bgColor indexed="65"/>
        </patternFill>
      </fill>
      <alignment wrapText="1" readingOrder="0"/>
    </dxf>
  </rfmt>
  <rcc rId="1126" sId="1" odxf="1" dxf="1">
    <oc r="F263">
      <f>SUM(D263/C263*100)</f>
    </oc>
    <nc r="F263">
      <f>SUM(D263/C263*100)</f>
    </nc>
    <ndxf>
      <font>
        <b/>
        <sz val="14"/>
        <name val="Times New Roman"/>
        <scheme val="none"/>
      </font>
      <numFmt numFmtId="167" formatCode="#,##0.000"/>
      <fill>
        <patternFill patternType="none">
          <bgColor indexed="65"/>
        </patternFill>
      </fill>
      <alignment wrapText="1" readingOrder="0"/>
    </ndxf>
  </rcc>
  <rcc rId="1127" sId="1" odxf="1" dxf="1">
    <nc r="F264">
      <f>SUM(D264/C264*100)</f>
    </nc>
    <ndxf>
      <numFmt numFmtId="167" formatCode="#,##0.000"/>
      <fill>
        <patternFill patternType="none">
          <bgColor indexed="65"/>
        </patternFill>
      </fill>
      <alignment wrapText="1" readingOrder="0"/>
    </ndxf>
  </rcc>
  <rcc rId="1128" sId="1" odxf="1" dxf="1">
    <nc r="F265">
      <f>SUM(D265/C265*100)</f>
    </nc>
    <ndxf>
      <numFmt numFmtId="167" formatCode="#,##0.000"/>
      <fill>
        <patternFill patternType="none">
          <bgColor indexed="65"/>
        </patternFill>
      </fill>
      <alignment wrapText="1" readingOrder="0"/>
    </ndxf>
  </rcc>
  <rcc rId="1129" sId="1" odxf="1" dxf="1">
    <oc r="F266">
      <f>SUM(D266/C266*100)</f>
    </oc>
    <nc r="F266">
      <f>SUM(D266/C266*100)</f>
    </nc>
    <ndxf>
      <numFmt numFmtId="167" formatCode="#,##0.000"/>
      <fill>
        <patternFill patternType="none">
          <bgColor indexed="65"/>
        </patternFill>
      </fill>
      <alignment wrapText="1" readingOrder="0"/>
    </ndxf>
  </rcc>
  <rcc rId="1130" sId="1" odxf="1" dxf="1">
    <oc r="F267">
      <f>SUM(D267/C267*100)</f>
    </oc>
    <nc r="F267">
      <f>SUM(D267/C267*100)</f>
    </nc>
    <ndxf>
      <numFmt numFmtId="167" formatCode="#,##0.000"/>
      <fill>
        <patternFill patternType="none">
          <bgColor indexed="65"/>
        </patternFill>
      </fill>
      <alignment wrapText="1" readingOrder="0"/>
    </ndxf>
  </rcc>
  <rfmt sheetId="1" sqref="F268" start="0" length="0">
    <dxf>
      <font>
        <b/>
        <sz val="14"/>
        <name val="Times New Roman"/>
        <scheme val="none"/>
      </font>
      <numFmt numFmtId="167" formatCode="#,##0.000"/>
      <alignment wrapText="1" readingOrder="0"/>
    </dxf>
  </rfmt>
  <rcc rId="1131" sId="1" odxf="1" dxf="1">
    <oc r="F269">
      <f>SUM(D269/C269*100)</f>
    </oc>
    <nc r="F269">
      <f>SUM(D269/C269*100)</f>
    </nc>
    <ndxf>
      <font>
        <b/>
        <sz val="14"/>
        <name val="Times New Roman"/>
        <scheme val="none"/>
      </font>
      <numFmt numFmtId="167" formatCode="#,##0.000"/>
      <alignment wrapText="1" readingOrder="0"/>
    </ndxf>
  </rcc>
  <rcc rId="1132" sId="1" odxf="1" dxf="1">
    <nc r="F270">
      <f>SUM(D270/C270*100)</f>
    </nc>
    <ndxf>
      <numFmt numFmtId="167" formatCode="#,##0.000"/>
      <alignment wrapText="1" readingOrder="0"/>
    </ndxf>
  </rcc>
  <rcc rId="1133" sId="1" odxf="1" dxf="1">
    <oc r="F271">
      <f>SUM(D271/C271*100)</f>
    </oc>
    <nc r="F271">
      <f>SUM(D271/C271*100)</f>
    </nc>
    <ndxf>
      <numFmt numFmtId="167" formatCode="#,##0.000"/>
      <alignment wrapText="1" readingOrder="0"/>
    </ndxf>
  </rcc>
  <rfmt sheetId="1" sqref="F272" start="0" length="0">
    <dxf>
      <numFmt numFmtId="167" formatCode="#,##0.000"/>
      <alignment wrapText="1" readingOrder="0"/>
    </dxf>
  </rfmt>
  <rfmt sheetId="1" sqref="F273" start="0" length="0">
    <dxf>
      <numFmt numFmtId="167" formatCode="#,##0.000"/>
      <alignment wrapText="1" readingOrder="0"/>
    </dxf>
  </rfmt>
  <rcc rId="1134" sId="1" odxf="1" dxf="1">
    <oc r="F274">
      <f>SUM(D274/C274*100)</f>
    </oc>
    <nc r="F274">
      <f>SUM(D274/C274*100)</f>
    </nc>
    <ndxf>
      <numFmt numFmtId="167" formatCode="#,##0.000"/>
      <alignment wrapText="1" readingOrder="0"/>
    </ndxf>
  </rcc>
  <rcc rId="1135" sId="1" odxf="1" dxf="1">
    <oc r="F275" t="inlineStr">
      <is>
        <t>в 2,3 р.б.</t>
      </is>
    </oc>
    <nc r="F275">
      <f>SUM(D275/C275*100)</f>
    </nc>
    <ndxf>
      <numFmt numFmtId="167" formatCode="#,##0.000"/>
      <alignment wrapText="1" readingOrder="0"/>
    </ndxf>
  </rcc>
  <rcc rId="1136" sId="1" odxf="1" dxf="1">
    <oc r="F276" t="inlineStr">
      <is>
        <t>в 2,3 р.б.</t>
      </is>
    </oc>
    <nc r="F276">
      <f>SUM(D276/C276*100)</f>
    </nc>
    <ndxf>
      <numFmt numFmtId="167" formatCode="#,##0.000"/>
      <alignment wrapText="1" readingOrder="0"/>
    </ndxf>
  </rcc>
  <rfmt sheetId="1" sqref="F277" start="0" length="0">
    <dxf>
      <numFmt numFmtId="167" formatCode="#,##0.000"/>
      <alignment wrapText="1" readingOrder="0"/>
    </dxf>
  </rfmt>
  <rcc rId="1137" sId="1" odxf="1" dxf="1">
    <oc r="F278">
      <f>SUM(D278/C278*100)</f>
    </oc>
    <nc r="F278">
      <f>SUM(D278/C278*100)</f>
    </nc>
    <ndxf>
      <font>
        <b/>
        <sz val="14"/>
        <name val="Times New Roman"/>
        <scheme val="none"/>
      </font>
      <numFmt numFmtId="167" formatCode="#,##0.000"/>
      <fill>
        <patternFill>
          <bgColor rgb="FFFFFF00"/>
        </patternFill>
      </fill>
      <alignment wrapText="1" readingOrder="0"/>
    </ndxf>
  </rcc>
  <rcc rId="1138" sId="1" odxf="1" dxf="1">
    <oc r="F279">
      <f>SUM(D279/C279*100)</f>
    </oc>
    <nc r="F279">
      <f>SUM(D279/C279*100)</f>
    </nc>
    <ndxf>
      <font>
        <b/>
        <sz val="14"/>
        <name val="Times New Roman"/>
        <scheme val="none"/>
      </font>
      <numFmt numFmtId="167" formatCode="#,##0.000"/>
      <fill>
        <patternFill patternType="none">
          <bgColor indexed="65"/>
        </patternFill>
      </fill>
      <alignment wrapText="1" readingOrder="0"/>
    </ndxf>
  </rcc>
  <rcc rId="1139" sId="1" odxf="1" dxf="1">
    <oc r="F280">
      <f>SUM(D280/C280*100)</f>
    </oc>
    <nc r="F280">
      <f>SUM(D280/C280*100)</f>
    </nc>
    <ndxf>
      <numFmt numFmtId="167" formatCode="#,##0.000"/>
      <fill>
        <patternFill patternType="none">
          <bgColor indexed="65"/>
        </patternFill>
      </fill>
      <alignment wrapText="1" readingOrder="0"/>
    </ndxf>
  </rcc>
  <rcc rId="1140" sId="1" odxf="1" dxf="1">
    <nc r="F281">
      <f>SUM(D281/C281*100)</f>
    </nc>
    <ndxf>
      <numFmt numFmtId="167" formatCode="#,##0.000"/>
      <fill>
        <patternFill patternType="none">
          <bgColor indexed="65"/>
        </patternFill>
      </fill>
      <alignment wrapText="1" readingOrder="0"/>
    </ndxf>
  </rcc>
  <rfmt sheetId="1" sqref="F282" start="0" length="0">
    <dxf>
      <numFmt numFmtId="167" formatCode="#,##0.000"/>
      <fill>
        <patternFill patternType="none">
          <bgColor indexed="65"/>
        </patternFill>
      </fill>
      <alignment wrapText="1" readingOrder="0"/>
    </dxf>
  </rfmt>
  <rcc rId="1141" sId="1" odxf="1" dxf="1">
    <oc r="F283">
      <f>SUM(D283/C283*100)</f>
    </oc>
    <nc r="F283">
      <f>SUM(D283/C283*100)</f>
    </nc>
    <ndxf>
      <font>
        <b/>
        <sz val="14"/>
        <name val="Times New Roman"/>
        <scheme val="none"/>
      </font>
      <numFmt numFmtId="167" formatCode="#,##0.000"/>
      <alignment wrapText="1" readingOrder="0"/>
    </ndxf>
  </rcc>
  <rcc rId="1142" sId="1" odxf="1" dxf="1">
    <oc r="F284">
      <f>SUM(D284/C284*100)</f>
    </oc>
    <nc r="F284">
      <f>SUM(D284/C284*100)</f>
    </nc>
    <ndxf>
      <numFmt numFmtId="167" formatCode="#,##0.000"/>
      <alignment wrapText="1" readingOrder="0"/>
    </ndxf>
  </rcc>
  <rcc rId="1143" sId="1" odxf="1" dxf="1">
    <oc r="F285" t="inlineStr">
      <is>
        <t>в 1,7 р.б.</t>
      </is>
    </oc>
    <nc r="F285">
      <f>SUM(D285/C285*100)</f>
    </nc>
    <ndxf>
      <numFmt numFmtId="167" formatCode="#,##0.000"/>
      <alignment wrapText="1" readingOrder="0"/>
    </ndxf>
  </rcc>
  <rfmt sheetId="1" sqref="F286" start="0" length="0">
    <dxf>
      <numFmt numFmtId="167" formatCode="#,##0.000"/>
      <alignment wrapText="1" readingOrder="0"/>
    </dxf>
  </rfmt>
  <rfmt sheetId="1" sqref="F287" start="0" length="0">
    <dxf>
      <font>
        <b/>
        <sz val="14"/>
        <name val="Times New Roman"/>
        <scheme val="none"/>
      </font>
      <numFmt numFmtId="167" formatCode="#,##0.000"/>
      <alignment wrapText="1" readingOrder="0"/>
    </dxf>
  </rfmt>
  <rfmt sheetId="1" sqref="F288" start="0" length="0">
    <dxf>
      <numFmt numFmtId="167" formatCode="#,##0.000"/>
      <alignment wrapText="1" readingOrder="0"/>
    </dxf>
  </rfmt>
  <rfmt sheetId="1" sqref="F289" start="0" length="0">
    <dxf>
      <numFmt numFmtId="167" formatCode="#,##0.000"/>
      <fill>
        <patternFill>
          <bgColor rgb="FFFFFF00"/>
        </patternFill>
      </fill>
      <alignment wrapText="1" readingOrder="0"/>
    </dxf>
  </rfmt>
  <rfmt sheetId="1" sqref="F290" start="0" length="0">
    <dxf>
      <numFmt numFmtId="167" formatCode="#,##0.000"/>
      <fill>
        <patternFill>
          <bgColor rgb="FFFFFF00"/>
        </patternFill>
      </fill>
      <alignment wrapText="1" readingOrder="0"/>
    </dxf>
  </rfmt>
  <rcc rId="1144" sId="1" odxf="1" dxf="1">
    <oc r="F291">
      <f>SUM(D291/C291*100)</f>
    </oc>
    <nc r="F291">
      <f>SUM(D291/C291*100)</f>
    </nc>
    <ndxf>
      <font>
        <b/>
        <sz val="14"/>
        <name val="Times New Roman"/>
        <scheme val="none"/>
      </font>
      <numFmt numFmtId="167" formatCode="#,##0.000"/>
      <fill>
        <patternFill>
          <bgColor rgb="FFFFFF00"/>
        </patternFill>
      </fill>
      <alignment wrapText="1" readingOrder="0"/>
    </ndxf>
  </rcc>
  <rcc rId="1145" sId="1" odxf="1" dxf="1">
    <oc r="F292" t="inlineStr">
      <is>
        <t>в 2,1 р.б.</t>
      </is>
    </oc>
    <nc r="F292">
      <f>SUM(D292/C292*100)</f>
    </nc>
    <ndxf>
      <font>
        <b/>
        <sz val="14"/>
        <name val="Times New Roman"/>
        <scheme val="none"/>
      </font>
      <numFmt numFmtId="167" formatCode="#,##0.000"/>
      <fill>
        <patternFill>
          <bgColor rgb="FFFFFF00"/>
        </patternFill>
      </fill>
      <alignment wrapText="1" readingOrder="0"/>
    </ndxf>
  </rcc>
  <rcc rId="1146" sId="1" odxf="1" dxf="1">
    <oc r="F293">
      <f>SUM(D293/C293*100)</f>
    </oc>
    <nc r="F293">
      <f>SUM(D293/C293*100)</f>
    </nc>
    <ndxf>
      <numFmt numFmtId="167" formatCode="#,##0.000"/>
      <fill>
        <patternFill>
          <bgColor rgb="FFFFFF00"/>
        </patternFill>
      </fill>
      <alignment wrapText="1" readingOrder="0"/>
    </ndxf>
  </rcc>
  <rcc rId="1147" sId="1" odxf="1" dxf="1">
    <nc r="F294">
      <f>SUM(D294/C294*100)</f>
    </nc>
    <ndxf>
      <numFmt numFmtId="167" formatCode="#,##0.000"/>
      <alignment wrapText="1" readingOrder="0"/>
    </ndxf>
  </rcc>
  <rcc rId="1148" sId="1" odxf="1" dxf="1">
    <oc r="F295">
      <f>SUM(D295/C295*100)</f>
    </oc>
    <nc r="F295">
      <f>SUM(D295/C295*100)</f>
    </nc>
    <ndxf>
      <font>
        <b/>
        <sz val="14"/>
        <name val="Times New Roman"/>
        <scheme val="none"/>
      </font>
      <numFmt numFmtId="167" formatCode="#,##0.000"/>
      <fill>
        <patternFill>
          <bgColor rgb="FFFFFF00"/>
        </patternFill>
      </fill>
      <alignment wrapText="1" readingOrder="0"/>
    </ndxf>
  </rcc>
  <rcc rId="1149" sId="1" odxf="1" dxf="1">
    <oc r="F296">
      <f>SUM(D296/C296*100)</f>
    </oc>
    <nc r="F296">
      <f>SUM(D296/C296*100)</f>
    </nc>
    <ndxf>
      <font>
        <b/>
        <sz val="14"/>
        <name val="Times New Roman"/>
        <scheme val="none"/>
      </font>
      <numFmt numFmtId="167" formatCode="#,##0.000"/>
      <fill>
        <patternFill>
          <bgColor rgb="FFFFFF00"/>
        </patternFill>
      </fill>
      <alignment wrapText="1" readingOrder="0"/>
    </ndxf>
  </rcc>
  <rcc rId="1150" sId="1" odxf="1" dxf="1">
    <oc r="F297">
      <f>SUM(D297/C297*100)</f>
    </oc>
    <nc r="F297">
      <f>SUM(D297/C297*100)</f>
    </nc>
    <ndxf>
      <font>
        <b/>
        <sz val="14"/>
        <name val="Times New Roman"/>
        <scheme val="none"/>
      </font>
      <numFmt numFmtId="167" formatCode="#,##0.000"/>
      <fill>
        <patternFill patternType="none">
          <bgColor indexed="65"/>
        </patternFill>
      </fill>
      <alignment wrapText="1" readingOrder="0"/>
    </ndxf>
  </rcc>
  <rcc rId="1151" sId="1" odxf="1" dxf="1">
    <oc r="F298">
      <f>SUM(D298/C298*100)</f>
    </oc>
    <nc r="F298">
      <f>SUM(D298/C298*100)</f>
    </nc>
    <ndxf>
      <numFmt numFmtId="167" formatCode="#,##0.000"/>
      <fill>
        <patternFill patternType="none">
          <bgColor indexed="65"/>
        </patternFill>
      </fill>
      <alignment wrapText="1" readingOrder="0"/>
    </ndxf>
  </rcc>
  <rfmt sheetId="1" sqref="F299" start="0" length="0">
    <dxf>
      <numFmt numFmtId="167" formatCode="#,##0.000"/>
      <fill>
        <patternFill patternType="none">
          <bgColor indexed="65"/>
        </patternFill>
      </fill>
      <alignment wrapText="1" readingOrder="0"/>
    </dxf>
  </rfmt>
  <rcc rId="1152" sId="1" odxf="1" dxf="1">
    <oc r="F300">
      <f>SUM(D300/C300*100)</f>
    </oc>
    <nc r="F300">
      <f>SUM(D300/C300*100)</f>
    </nc>
    <ndxf>
      <font>
        <b/>
        <sz val="14"/>
        <name val="Times New Roman"/>
        <scheme val="none"/>
      </font>
      <numFmt numFmtId="167" formatCode="#,##0.000"/>
      <fill>
        <patternFill>
          <bgColor rgb="FFFFFF00"/>
        </patternFill>
      </fill>
      <alignment wrapText="1" readingOrder="0"/>
    </ndxf>
  </rcc>
  <rfmt sheetId="1" sqref="F301" start="0" length="0">
    <dxf>
      <font>
        <b/>
        <sz val="14"/>
        <name val="Times New Roman"/>
        <scheme val="none"/>
      </font>
      <numFmt numFmtId="167" formatCode="#,##0.000"/>
      <alignment wrapText="1" readingOrder="0"/>
    </dxf>
  </rfmt>
  <rcc rId="1153" sId="1" odxf="1" dxf="1">
    <oc r="F302">
      <f>SUM(D302/C302*100)</f>
    </oc>
    <nc r="F302">
      <f>SUM(D302/C302*100)</f>
    </nc>
    <ndxf>
      <font>
        <b/>
        <sz val="14"/>
        <name val="Times New Roman"/>
        <scheme val="none"/>
      </font>
      <numFmt numFmtId="167" formatCode="#,##0.000"/>
      <fill>
        <patternFill>
          <bgColor rgb="FFFFFF00"/>
        </patternFill>
      </fill>
      <alignment wrapText="1" readingOrder="0"/>
    </ndxf>
  </rcc>
  <rcc rId="1154" sId="1" odxf="1" dxf="1">
    <oc r="F303">
      <f>SUM(D303/C303*100)</f>
    </oc>
    <nc r="F303">
      <f>SUM(D303/C303*100)</f>
    </nc>
    <ndxf>
      <font>
        <b/>
        <sz val="14"/>
        <name val="Times New Roman"/>
        <scheme val="none"/>
      </font>
      <numFmt numFmtId="167" formatCode="#,##0.000"/>
      <fill>
        <patternFill>
          <bgColor rgb="FFFFFF00"/>
        </patternFill>
      </fill>
      <alignment wrapText="1" readingOrder="0"/>
    </ndxf>
  </rcc>
  <rfmt sheetId="1" sqref="F304" start="0" length="0">
    <dxf>
      <numFmt numFmtId="167" formatCode="#,##0.000"/>
      <alignment wrapText="1" readingOrder="0"/>
    </dxf>
  </rfmt>
  <rcc rId="1155" sId="1" odxf="1" dxf="1">
    <oc r="F305">
      <f>SUM(D305/C305*100)</f>
    </oc>
    <nc r="F305">
      <f>SUM(D305/C305*100)</f>
    </nc>
    <ndxf>
      <numFmt numFmtId="167" formatCode="#,##0.000"/>
      <fill>
        <patternFill>
          <bgColor rgb="FFFFFF00"/>
        </patternFill>
      </fill>
      <alignment wrapText="1" readingOrder="0"/>
    </ndxf>
  </rcc>
  <rcc rId="1156" sId="1" odxf="1" dxf="1">
    <oc r="F306">
      <f>SUM(D306/C306*100)</f>
    </oc>
    <nc r="F306">
      <f>SUM(D306/C306*100)</f>
    </nc>
    <ndxf>
      <numFmt numFmtId="167" formatCode="#,##0.000"/>
      <fill>
        <patternFill>
          <bgColor rgb="FFFFFF00"/>
        </patternFill>
      </fill>
      <alignment wrapText="1" readingOrder="0"/>
    </ndxf>
  </rcc>
  <rcc rId="1157" sId="1" odxf="1" dxf="1">
    <oc r="F307">
      <f>SUM(D307/C307*100)</f>
    </oc>
    <nc r="F307">
      <f>SUM(D307/C307*100)</f>
    </nc>
    <ndxf>
      <numFmt numFmtId="167" formatCode="#,##0.000"/>
      <fill>
        <patternFill>
          <bgColor rgb="FFFFFF00"/>
        </patternFill>
      </fill>
      <alignment wrapText="1" readingOrder="0"/>
    </ndxf>
  </rcc>
  <rcc rId="1158" sId="1" odxf="1" dxf="1">
    <oc r="F308">
      <f>SUM(D308/C308*100)</f>
    </oc>
    <nc r="F308">
      <f>SUM(D308/C308*100)</f>
    </nc>
    <ndxf>
      <font>
        <b/>
        <sz val="14"/>
        <name val="Times New Roman"/>
        <scheme val="none"/>
      </font>
      <numFmt numFmtId="167" formatCode="#,##0.000"/>
      <fill>
        <patternFill>
          <bgColor rgb="FFFFFF00"/>
        </patternFill>
      </fill>
      <alignment wrapText="1" readingOrder="0"/>
    </ndxf>
  </rcc>
  <rfmt sheetId="1" sqref="F116:F308">
    <dxf>
      <numFmt numFmtId="4" formatCode="#,##0.00"/>
    </dxf>
  </rfmt>
  <rfmt sheetId="1" sqref="F116:F308">
    <dxf>
      <numFmt numFmtId="168" formatCode="#,##0.0"/>
    </dxf>
  </rfmt>
  <rcc rId="1159" sId="1" odxf="1" dxf="1">
    <oc r="J116" t="inlineStr">
      <is>
        <t>в 2,4 р.б.</t>
      </is>
    </oc>
    <nc r="J116">
      <f>SUM(H116/G116*100)</f>
    </nc>
    <odxf>
      <numFmt numFmtId="165" formatCode="0.0"/>
      <alignment wrapText="0" readingOrder="0"/>
    </odxf>
    <ndxf>
      <numFmt numFmtId="168" formatCode="#,##0.0"/>
      <alignment wrapText="1" readingOrder="0"/>
    </ndxf>
  </rcc>
  <rcc rId="1160" sId="1" odxf="1" dxf="1">
    <oc r="J117" t="inlineStr">
      <is>
        <t>в 2,4 р.б.</t>
      </is>
    </oc>
    <nc r="J117">
      <f>SUM(H117/G117*100)</f>
    </nc>
    <odxf>
      <numFmt numFmtId="165" formatCode="0.0"/>
      <alignment wrapText="0" readingOrder="0"/>
    </odxf>
    <ndxf>
      <numFmt numFmtId="168" formatCode="#,##0.0"/>
      <alignment wrapText="1" readingOrder="0"/>
    </ndxf>
  </rcc>
  <rfmt sheetId="1" sqref="J118" start="0" length="0">
    <dxf>
      <numFmt numFmtId="168" formatCode="#,##0.0"/>
      <alignment wrapText="1" readingOrder="0"/>
    </dxf>
  </rfmt>
  <rcc rId="1161" sId="1" odxf="1" dxf="1">
    <oc r="J119">
      <f>SUM(H119/G119*100)</f>
    </oc>
    <nc r="J119">
      <f>SUM(H119/G119*100)</f>
    </nc>
    <odxf>
      <numFmt numFmtId="165" formatCode="0.0"/>
      <alignment wrapText="0" readingOrder="0"/>
    </odxf>
    <ndxf>
      <numFmt numFmtId="168" formatCode="#,##0.0"/>
      <alignment wrapText="1" readingOrder="0"/>
    </ndxf>
  </rcc>
  <rcc rId="1162" sId="1" odxf="1" dxf="1">
    <oc r="J120">
      <f>SUM(H120/G120*100)</f>
    </oc>
    <nc r="J120">
      <f>SUM(H120/G120*100)</f>
    </nc>
    <odxf>
      <numFmt numFmtId="165" formatCode="0.0"/>
      <alignment wrapText="0" readingOrder="0"/>
    </odxf>
    <ndxf>
      <numFmt numFmtId="168" formatCode="#,##0.0"/>
      <alignment wrapText="1" readingOrder="0"/>
    </ndxf>
  </rcc>
  <rcc rId="1163" sId="1" odxf="1" dxf="1">
    <oc r="J121">
      <f>SUM(H121/G121*100)</f>
    </oc>
    <nc r="J121">
      <f>SUM(H121/G121*100)</f>
    </nc>
    <odxf>
      <numFmt numFmtId="165" formatCode="0.0"/>
      <alignment wrapText="0" readingOrder="0"/>
    </odxf>
    <ndxf>
      <numFmt numFmtId="168" formatCode="#,##0.0"/>
      <alignment wrapText="1" readingOrder="0"/>
    </ndxf>
  </rcc>
  <rcc rId="1164" sId="1" odxf="1" dxf="1">
    <oc r="J122">
      <f>SUM(H122/G122*100)</f>
    </oc>
    <nc r="J122">
      <f>SUM(H122/G122*100)</f>
    </nc>
    <odxf>
      <numFmt numFmtId="165" formatCode="0.0"/>
      <alignment wrapText="0" readingOrder="0"/>
    </odxf>
    <ndxf>
      <numFmt numFmtId="168" formatCode="#,##0.0"/>
      <alignment wrapText="1" readingOrder="0"/>
    </ndxf>
  </rcc>
  <rcc rId="1165" sId="1" odxf="1" dxf="1">
    <oc r="J123">
      <f>SUM(H123/G123*100)</f>
    </oc>
    <nc r="J123">
      <f>SUM(H123/G123*100)</f>
    </nc>
    <odxf>
      <numFmt numFmtId="165" formatCode="0.0"/>
      <alignment wrapText="0" readingOrder="0"/>
    </odxf>
    <ndxf>
      <numFmt numFmtId="168" formatCode="#,##0.0"/>
      <alignment wrapText="1" readingOrder="0"/>
    </ndxf>
  </rcc>
  <rcc rId="1166" sId="1" odxf="1" dxf="1">
    <oc r="J124">
      <f>SUM(H124/G124*100)</f>
    </oc>
    <nc r="J124">
      <f>SUM(H124/G124*100)</f>
    </nc>
    <odxf>
      <numFmt numFmtId="165" formatCode="0.0"/>
      <alignment wrapText="0" readingOrder="0"/>
    </odxf>
    <ndxf>
      <numFmt numFmtId="168" formatCode="#,##0.0"/>
      <alignment wrapText="1" readingOrder="0"/>
    </ndxf>
  </rcc>
  <rcc rId="1167" sId="1" odxf="1" dxf="1">
    <oc r="J125">
      <f>SUM(H125/G125*100)</f>
    </oc>
    <nc r="J125">
      <f>SUM(H125/G125*100)</f>
    </nc>
    <odxf>
      <numFmt numFmtId="165" formatCode="0.0"/>
      <alignment wrapText="0" readingOrder="0"/>
    </odxf>
    <ndxf>
      <numFmt numFmtId="168" formatCode="#,##0.0"/>
      <alignment wrapText="1" readingOrder="0"/>
    </ndxf>
  </rcc>
  <rcc rId="1168" sId="1" odxf="1" dxf="1">
    <oc r="J126">
      <f>SUM(H126/G126*100)</f>
    </oc>
    <nc r="J126">
      <f>SUM(H126/G126*100)</f>
    </nc>
    <odxf>
      <numFmt numFmtId="165" formatCode="0.0"/>
      <alignment wrapText="0" readingOrder="0"/>
    </odxf>
    <ndxf>
      <numFmt numFmtId="168" formatCode="#,##0.0"/>
      <alignment wrapText="1" readingOrder="0"/>
    </ndxf>
  </rcc>
  <rcc rId="1169" sId="1" odxf="1" dxf="1">
    <oc r="J127">
      <f>SUM(H127/G127*100)</f>
    </oc>
    <nc r="J127">
      <f>SUM(H127/G127*100)</f>
    </nc>
    <odxf>
      <numFmt numFmtId="165" formatCode="0.0"/>
      <alignment wrapText="0" readingOrder="0"/>
    </odxf>
    <ndxf>
      <numFmt numFmtId="168" formatCode="#,##0.0"/>
      <alignment wrapText="1" readingOrder="0"/>
    </ndxf>
  </rcc>
  <rcc rId="1170" sId="1" odxf="1" dxf="1">
    <nc r="J128">
      <f>SUM(H128/G128*100)</f>
    </nc>
    <odxf>
      <numFmt numFmtId="165" formatCode="0.0"/>
      <alignment wrapText="0" readingOrder="0"/>
    </odxf>
    <ndxf>
      <numFmt numFmtId="168" formatCode="#,##0.0"/>
      <alignment wrapText="1" readingOrder="0"/>
    </ndxf>
  </rcc>
  <rcc rId="1171" sId="1" odxf="1" dxf="1">
    <oc r="J129">
      <f>SUM(H129/G129*100)</f>
    </oc>
    <nc r="J129">
      <f>SUM(H129/G129*100)</f>
    </nc>
    <odxf>
      <numFmt numFmtId="165" formatCode="0.0"/>
      <alignment wrapText="0" readingOrder="0"/>
    </odxf>
    <ndxf>
      <numFmt numFmtId="168" formatCode="#,##0.0"/>
      <alignment wrapText="1" readingOrder="0"/>
    </ndxf>
  </rcc>
  <rcc rId="1172" sId="1" odxf="1" dxf="1">
    <oc r="J130">
      <f>SUM(H130/G130*100)</f>
    </oc>
    <nc r="J130">
      <f>SUM(H130/G130*100)</f>
    </nc>
    <odxf>
      <numFmt numFmtId="165" formatCode="0.0"/>
      <alignment wrapText="0" readingOrder="0"/>
    </odxf>
    <ndxf>
      <numFmt numFmtId="168" formatCode="#,##0.0"/>
      <alignment wrapText="1" readingOrder="0"/>
    </ndxf>
  </rcc>
  <rfmt sheetId="1" sqref="J131" start="0" length="0">
    <dxf>
      <numFmt numFmtId="168" formatCode="#,##0.0"/>
      <alignment wrapText="1" readingOrder="0"/>
    </dxf>
  </rfmt>
  <rfmt sheetId="1" sqref="J132" start="0" length="0">
    <dxf>
      <numFmt numFmtId="168" formatCode="#,##0.0"/>
      <alignment wrapText="1" readingOrder="0"/>
    </dxf>
  </rfmt>
  <rcc rId="1173" sId="1" odxf="1" dxf="1">
    <oc r="J133">
      <f>SUM(H133/G133*100)</f>
    </oc>
    <nc r="J133">
      <f>SUM(H133/G133*100)</f>
    </nc>
    <odxf>
      <numFmt numFmtId="165" formatCode="0.0"/>
      <alignment wrapText="0" readingOrder="0"/>
    </odxf>
    <ndxf>
      <numFmt numFmtId="168" formatCode="#,##0.0"/>
      <alignment wrapText="1" readingOrder="0"/>
    </ndxf>
  </rcc>
  <rcc rId="1174" sId="1" odxf="1" dxf="1">
    <oc r="J134">
      <f>SUM(H134/G134*100)</f>
    </oc>
    <nc r="J134">
      <f>SUM(H134/G134*100)</f>
    </nc>
    <odxf>
      <numFmt numFmtId="165" formatCode="0.0"/>
      <alignment wrapText="0" readingOrder="0"/>
    </odxf>
    <ndxf>
      <numFmt numFmtId="168" formatCode="#,##0.0"/>
      <alignment wrapText="1" readingOrder="0"/>
    </ndxf>
  </rcc>
  <rcc rId="1175" sId="1" odxf="1" dxf="1">
    <oc r="J135">
      <f>SUM(H135/G135*100)</f>
    </oc>
    <nc r="J135">
      <f>SUM(H135/G135*100)</f>
    </nc>
    <odxf>
      <numFmt numFmtId="165" formatCode="0.0"/>
      <alignment wrapText="0" readingOrder="0"/>
    </odxf>
    <ndxf>
      <numFmt numFmtId="168" formatCode="#,##0.0"/>
      <alignment wrapText="1" readingOrder="0"/>
    </ndxf>
  </rcc>
  <rcc rId="1176" sId="1" odxf="1" dxf="1">
    <oc r="J136">
      <f>SUM(H136/G136*100)</f>
    </oc>
    <nc r="J136">
      <f>SUM(H136/G136*100)</f>
    </nc>
    <odxf>
      <numFmt numFmtId="165" formatCode="0.0"/>
      <alignment wrapText="0" readingOrder="0"/>
    </odxf>
    <ndxf>
      <numFmt numFmtId="168" formatCode="#,##0.0"/>
      <alignment wrapText="1" readingOrder="0"/>
    </ndxf>
  </rcc>
  <rcc rId="1177" sId="1" odxf="1" dxf="1">
    <oc r="J137">
      <f>SUM(H137/G137*100)</f>
    </oc>
    <nc r="J137">
      <f>SUM(H137/G137*100)</f>
    </nc>
    <odxf>
      <numFmt numFmtId="165" formatCode="0.0"/>
      <alignment wrapText="0" readingOrder="0"/>
    </odxf>
    <ndxf>
      <numFmt numFmtId="168" formatCode="#,##0.0"/>
      <alignment wrapText="1" readingOrder="0"/>
    </ndxf>
  </rcc>
  <rcc rId="1178" sId="1" odxf="1" dxf="1">
    <oc r="J138">
      <f>SUM(H138/G138*100)</f>
    </oc>
    <nc r="J138">
      <f>SUM(H138/G138*100)</f>
    </nc>
    <odxf>
      <numFmt numFmtId="165" formatCode="0.0"/>
      <alignment wrapText="0" readingOrder="0"/>
    </odxf>
    <ndxf>
      <numFmt numFmtId="168" formatCode="#,##0.0"/>
      <alignment wrapText="1" readingOrder="0"/>
    </ndxf>
  </rcc>
  <rcc rId="1179" sId="1" odxf="1" dxf="1">
    <oc r="J139">
      <f>SUM(H139/G139*100)</f>
    </oc>
    <nc r="J139">
      <f>SUM(H139/G139*100)</f>
    </nc>
    <odxf>
      <numFmt numFmtId="165" formatCode="0.0"/>
      <alignment wrapText="0" readingOrder="0"/>
    </odxf>
    <ndxf>
      <numFmt numFmtId="168" formatCode="#,##0.0"/>
      <alignment wrapText="1" readingOrder="0"/>
    </ndxf>
  </rcc>
  <rfmt sheetId="1" sqref="J140" start="0" length="0">
    <dxf>
      <numFmt numFmtId="168" formatCode="#,##0.0"/>
      <alignment wrapText="1" readingOrder="0"/>
    </dxf>
  </rfmt>
  <rfmt sheetId="1" sqref="J141" start="0" length="0">
    <dxf>
      <numFmt numFmtId="168" formatCode="#,##0.0"/>
      <alignment wrapText="1" readingOrder="0"/>
    </dxf>
  </rfmt>
  <rfmt sheetId="1" sqref="J142" start="0" length="0">
    <dxf>
      <numFmt numFmtId="168" formatCode="#,##0.0"/>
      <alignment wrapText="1" readingOrder="0"/>
    </dxf>
  </rfmt>
  <rcc rId="1180" sId="1" odxf="1" dxf="1">
    <nc r="J143">
      <f>SUM(H143/G143*100)</f>
    </nc>
    <odxf>
      <numFmt numFmtId="165" formatCode="0.0"/>
      <alignment wrapText="0" readingOrder="0"/>
    </odxf>
    <ndxf>
      <numFmt numFmtId="168" formatCode="#,##0.0"/>
      <alignment wrapText="1" readingOrder="0"/>
    </ndxf>
  </rcc>
  <rcc rId="1181" sId="1" odxf="1" dxf="1">
    <nc r="J144">
      <f>SUM(H144/G144*100)</f>
    </nc>
    <odxf>
      <numFmt numFmtId="165" formatCode="0.0"/>
      <alignment wrapText="0" readingOrder="0"/>
    </odxf>
    <ndxf>
      <numFmt numFmtId="168" formatCode="#,##0.0"/>
      <alignment wrapText="1" readingOrder="0"/>
    </ndxf>
  </rcc>
  <rfmt sheetId="1" sqref="J145" start="0" length="0">
    <dxf>
      <numFmt numFmtId="168" formatCode="#,##0.0"/>
      <alignment wrapText="1" readingOrder="0"/>
    </dxf>
  </rfmt>
  <rfmt sheetId="1" sqref="J146" start="0" length="0">
    <dxf>
      <numFmt numFmtId="168" formatCode="#,##0.0"/>
      <alignment wrapText="1" readingOrder="0"/>
    </dxf>
  </rfmt>
  <rfmt sheetId="1" sqref="J147" start="0" length="0">
    <dxf>
      <numFmt numFmtId="168" formatCode="#,##0.0"/>
      <alignment wrapText="1" readingOrder="0"/>
    </dxf>
  </rfmt>
  <rfmt sheetId="1" sqref="J148" start="0" length="0">
    <dxf>
      <numFmt numFmtId="168" formatCode="#,##0.0"/>
      <alignment wrapText="1" readingOrder="0"/>
    </dxf>
  </rfmt>
  <rcc rId="1182" sId="1" odxf="1" dxf="1">
    <oc r="J149">
      <f>SUM(H149/G149*100)</f>
    </oc>
    <nc r="J149">
      <f>SUM(H149/G149*100)</f>
    </nc>
    <odxf>
      <font>
        <sz val="14"/>
        <name val="Times New Roman"/>
        <scheme val="none"/>
      </font>
      <numFmt numFmtId="165" formatCode="0.0"/>
      <alignment wrapText="0" readingOrder="0"/>
    </odxf>
    <ndxf>
      <font>
        <sz val="16"/>
        <name val="Times New Roman"/>
        <scheme val="none"/>
      </font>
      <numFmt numFmtId="168" formatCode="#,##0.0"/>
      <alignment wrapText="1" readingOrder="0"/>
    </ndxf>
  </rcc>
  <rfmt sheetId="1" sqref="J150" start="0" length="0">
    <dxf>
      <numFmt numFmtId="168" formatCode="#,##0.0"/>
      <alignment wrapText="1" readingOrder="0"/>
    </dxf>
  </rfmt>
  <rfmt sheetId="1" sqref="J151" start="0" length="0">
    <dxf>
      <numFmt numFmtId="168" formatCode="#,##0.0"/>
      <alignment wrapText="1" readingOrder="0"/>
    </dxf>
  </rfmt>
  <rfmt sheetId="1" sqref="J152" start="0" length="0">
    <dxf>
      <numFmt numFmtId="168" formatCode="#,##0.0"/>
      <alignment wrapText="1" readingOrder="0"/>
    </dxf>
  </rfmt>
  <rfmt sheetId="1" sqref="J153" start="0" length="0">
    <dxf>
      <numFmt numFmtId="168" formatCode="#,##0.0"/>
      <alignment wrapText="1" readingOrder="0"/>
    </dxf>
  </rfmt>
  <rfmt sheetId="1" sqref="J154" start="0" length="0">
    <dxf>
      <numFmt numFmtId="168" formatCode="#,##0.0"/>
      <alignment wrapText="1" readingOrder="0"/>
    </dxf>
  </rfmt>
  <rfmt sheetId="1" sqref="J155" start="0" length="0">
    <dxf>
      <numFmt numFmtId="168" formatCode="#,##0.0"/>
      <alignment wrapText="1" readingOrder="0"/>
    </dxf>
  </rfmt>
  <rcc rId="1183" sId="1" odxf="1" dxf="1">
    <nc r="J156">
      <f>SUM(H156/G156*100)</f>
    </nc>
    <odxf>
      <numFmt numFmtId="165" formatCode="0.0"/>
      <alignment wrapText="0" readingOrder="0"/>
    </odxf>
    <ndxf>
      <numFmt numFmtId="168" formatCode="#,##0.0"/>
      <alignment wrapText="1" readingOrder="0"/>
    </ndxf>
  </rcc>
  <rcc rId="1184" sId="1" odxf="1" dxf="1">
    <oc r="J157" t="inlineStr">
      <is>
        <t>в 5,2 р.б.</t>
      </is>
    </oc>
    <nc r="J157">
      <f>SUM(H157/G157*100)</f>
    </nc>
    <odxf>
      <numFmt numFmtId="165" formatCode="0.0"/>
      <alignment wrapText="0" readingOrder="0"/>
    </odxf>
    <ndxf>
      <numFmt numFmtId="168" formatCode="#,##0.0"/>
      <alignment wrapText="1" readingOrder="0"/>
    </ndxf>
  </rcc>
  <rfmt sheetId="1" sqref="J158" start="0" length="0">
    <dxf>
      <numFmt numFmtId="168" formatCode="#,##0.0"/>
      <alignment wrapText="1" readingOrder="0"/>
    </dxf>
  </rfmt>
  <rfmt sheetId="1" sqref="J159" start="0" length="0">
    <dxf>
      <numFmt numFmtId="168" formatCode="#,##0.0"/>
      <alignment wrapText="1" readingOrder="0"/>
    </dxf>
  </rfmt>
  <rfmt sheetId="1" sqref="J160" start="0" length="0">
    <dxf>
      <numFmt numFmtId="168" formatCode="#,##0.0"/>
      <alignment wrapText="1" readingOrder="0"/>
    </dxf>
  </rfmt>
  <rfmt sheetId="1" sqref="J161" start="0" length="0">
    <dxf>
      <numFmt numFmtId="168" formatCode="#,##0.0"/>
      <alignment wrapText="1" readingOrder="0"/>
    </dxf>
  </rfmt>
  <rfmt sheetId="1" sqref="J162" start="0" length="0">
    <dxf>
      <numFmt numFmtId="168" formatCode="#,##0.0"/>
      <alignment wrapText="1" readingOrder="0"/>
    </dxf>
  </rfmt>
  <rfmt sheetId="1" sqref="J163" start="0" length="0">
    <dxf>
      <numFmt numFmtId="168" formatCode="#,##0.0"/>
      <alignment wrapText="1" readingOrder="0"/>
    </dxf>
  </rfmt>
  <rfmt sheetId="1" sqref="J164" start="0" length="0">
    <dxf>
      <numFmt numFmtId="168" formatCode="#,##0.0"/>
      <alignment wrapText="1" readingOrder="0"/>
    </dxf>
  </rfmt>
  <rfmt sheetId="1" sqref="J165" start="0" length="0">
    <dxf>
      <numFmt numFmtId="168" formatCode="#,##0.0"/>
      <alignment wrapText="1" readingOrder="0"/>
    </dxf>
  </rfmt>
  <rfmt sheetId="1" sqref="J166" start="0" length="0">
    <dxf>
      <numFmt numFmtId="168" formatCode="#,##0.0"/>
      <alignment wrapText="1" readingOrder="0"/>
    </dxf>
  </rfmt>
  <rfmt sheetId="1" sqref="J167" start="0" length="0">
    <dxf>
      <numFmt numFmtId="168" formatCode="#,##0.0"/>
      <alignment wrapText="1" readingOrder="0"/>
    </dxf>
  </rfmt>
  <rfmt sheetId="1" sqref="J168" start="0" length="0">
    <dxf>
      <numFmt numFmtId="168" formatCode="#,##0.0"/>
      <alignment wrapText="1" readingOrder="0"/>
    </dxf>
  </rfmt>
  <rfmt sheetId="1" sqref="J169" start="0" length="0">
    <dxf>
      <numFmt numFmtId="168" formatCode="#,##0.0"/>
      <alignment wrapText="1" readingOrder="0"/>
    </dxf>
  </rfmt>
  <rfmt sheetId="1" sqref="J170" start="0" length="0">
    <dxf>
      <numFmt numFmtId="168" formatCode="#,##0.0"/>
      <alignment wrapText="1" readingOrder="0"/>
    </dxf>
  </rfmt>
  <rfmt sheetId="1" sqref="J171" start="0" length="0">
    <dxf>
      <numFmt numFmtId="168" formatCode="#,##0.0"/>
      <alignment wrapText="1" readingOrder="0"/>
    </dxf>
  </rfmt>
  <rfmt sheetId="1" sqref="J172" start="0" length="0">
    <dxf>
      <numFmt numFmtId="168" formatCode="#,##0.0"/>
      <alignment wrapText="1" readingOrder="0"/>
    </dxf>
  </rfmt>
  <rfmt sheetId="1" sqref="J173" start="0" length="0">
    <dxf>
      <numFmt numFmtId="168" formatCode="#,##0.0"/>
      <alignment wrapText="1" readingOrder="0"/>
    </dxf>
  </rfmt>
  <rfmt sheetId="1" sqref="J174" start="0" length="0">
    <dxf>
      <numFmt numFmtId="168" formatCode="#,##0.0"/>
      <alignment wrapText="1" readingOrder="0"/>
    </dxf>
  </rfmt>
  <rfmt sheetId="1" sqref="J175" start="0" length="0">
    <dxf>
      <numFmt numFmtId="168" formatCode="#,##0.0"/>
      <alignment wrapText="1" readingOrder="0"/>
    </dxf>
  </rfmt>
  <rfmt sheetId="1" sqref="J176" start="0" length="0">
    <dxf>
      <numFmt numFmtId="168" formatCode="#,##0.0"/>
      <alignment wrapText="1" readingOrder="0"/>
    </dxf>
  </rfmt>
  <rfmt sheetId="1" sqref="J177" start="0" length="0">
    <dxf>
      <numFmt numFmtId="168" formatCode="#,##0.0"/>
      <alignment wrapText="1" readingOrder="0"/>
    </dxf>
  </rfmt>
  <rfmt sheetId="1" sqref="J178" start="0" length="0">
    <dxf>
      <numFmt numFmtId="168" formatCode="#,##0.0"/>
      <alignment wrapText="1" readingOrder="0"/>
    </dxf>
  </rfmt>
  <rfmt sheetId="1" sqref="J179" start="0" length="0">
    <dxf>
      <numFmt numFmtId="168" formatCode="#,##0.0"/>
      <alignment wrapText="1" readingOrder="0"/>
    </dxf>
  </rfmt>
  <rfmt sheetId="1" sqref="J180" start="0" length="0">
    <dxf>
      <numFmt numFmtId="168" formatCode="#,##0.0"/>
      <alignment wrapText="1" readingOrder="0"/>
    </dxf>
  </rfmt>
  <rfmt sheetId="1" sqref="J181" start="0" length="0">
    <dxf>
      <numFmt numFmtId="168" formatCode="#,##0.0"/>
      <alignment wrapText="1" readingOrder="0"/>
    </dxf>
  </rfmt>
  <rcc rId="1185" sId="1" odxf="1" dxf="1">
    <oc r="J182" t="inlineStr">
      <is>
        <t>в 3,4 р.б.</t>
      </is>
    </oc>
    <nc r="J182">
      <f>SUM(H182/G182*100)</f>
    </nc>
    <odxf>
      <numFmt numFmtId="165" formatCode="0.0"/>
      <alignment wrapText="0" readingOrder="0"/>
    </odxf>
    <ndxf>
      <numFmt numFmtId="168" formatCode="#,##0.0"/>
      <alignment wrapText="1" readingOrder="0"/>
    </ndxf>
  </rcc>
  <rcc rId="1186" sId="1" odxf="1" dxf="1">
    <oc r="J183" t="inlineStr">
      <is>
        <t>в 3,6 р.б.</t>
      </is>
    </oc>
    <nc r="J183">
      <f>SUM(H183/G183*100)</f>
    </nc>
    <odxf>
      <numFmt numFmtId="165" formatCode="0.0"/>
      <alignment wrapText="0" readingOrder="0"/>
    </odxf>
    <ndxf>
      <numFmt numFmtId="168" formatCode="#,##0.0"/>
      <alignment wrapText="1" readingOrder="0"/>
    </ndxf>
  </rcc>
  <rcc rId="1187" sId="1" odxf="1" dxf="1">
    <oc r="J184" t="inlineStr">
      <is>
        <t>в 1,7 р.б.</t>
      </is>
    </oc>
    <nc r="J184">
      <f>SUM(H184/G184*100)</f>
    </nc>
    <odxf>
      <numFmt numFmtId="165" formatCode="0.0"/>
      <alignment wrapText="0" readingOrder="0"/>
    </odxf>
    <ndxf>
      <numFmt numFmtId="168" formatCode="#,##0.0"/>
      <alignment wrapText="1" readingOrder="0"/>
    </ndxf>
  </rcc>
  <rfmt sheetId="1" sqref="J185" start="0" length="0">
    <dxf>
      <numFmt numFmtId="168" formatCode="#,##0.0"/>
      <alignment wrapText="1" readingOrder="0"/>
    </dxf>
  </rfmt>
  <rfmt sheetId="1" sqref="J186" start="0" length="0">
    <dxf>
      <numFmt numFmtId="168" formatCode="#,##0.0"/>
      <alignment wrapText="1" readingOrder="0"/>
    </dxf>
  </rfmt>
  <rfmt sheetId="1" sqref="J187" start="0" length="0">
    <dxf>
      <numFmt numFmtId="168" formatCode="#,##0.0"/>
      <alignment wrapText="1" readingOrder="0"/>
    </dxf>
  </rfmt>
  <rfmt sheetId="1" sqref="J188" start="0" length="0">
    <dxf>
      <numFmt numFmtId="168" formatCode="#,##0.0"/>
      <alignment wrapText="1" readingOrder="0"/>
    </dxf>
  </rfmt>
  <rfmt sheetId="1" sqref="J189" start="0" length="0">
    <dxf>
      <numFmt numFmtId="168" formatCode="#,##0.0"/>
      <alignment wrapText="1" readingOrder="0"/>
    </dxf>
  </rfmt>
  <rfmt sheetId="1" sqref="J190" start="0" length="0">
    <dxf>
      <numFmt numFmtId="168" formatCode="#,##0.0"/>
      <alignment wrapText="1" readingOrder="0"/>
    </dxf>
  </rfmt>
  <rfmt sheetId="1" sqref="J191" start="0" length="0">
    <dxf>
      <numFmt numFmtId="168" formatCode="#,##0.0"/>
      <alignment wrapText="1" readingOrder="0"/>
    </dxf>
  </rfmt>
  <rfmt sheetId="1" sqref="J192" start="0" length="0">
    <dxf>
      <numFmt numFmtId="168" formatCode="#,##0.0"/>
      <alignment wrapText="1" readingOrder="0"/>
    </dxf>
  </rfmt>
  <rfmt sheetId="1" sqref="J193" start="0" length="0">
    <dxf>
      <numFmt numFmtId="168" formatCode="#,##0.0"/>
      <alignment wrapText="1" readingOrder="0"/>
    </dxf>
  </rfmt>
  <rfmt sheetId="1" sqref="J194" start="0" length="0">
    <dxf>
      <numFmt numFmtId="168" formatCode="#,##0.0"/>
      <alignment wrapText="1" readingOrder="0"/>
    </dxf>
  </rfmt>
  <rfmt sheetId="1" sqref="J195" start="0" length="0">
    <dxf>
      <numFmt numFmtId="168" formatCode="#,##0.0"/>
      <alignment wrapText="1" readingOrder="0"/>
    </dxf>
  </rfmt>
  <rfmt sheetId="1" sqref="J196" start="0" length="0">
    <dxf>
      <numFmt numFmtId="168" formatCode="#,##0.0"/>
      <alignment wrapText="1" readingOrder="0"/>
    </dxf>
  </rfmt>
  <rfmt sheetId="1" sqref="J197" start="0" length="0">
    <dxf>
      <numFmt numFmtId="168" formatCode="#,##0.0"/>
      <alignment wrapText="1" readingOrder="0"/>
    </dxf>
  </rfmt>
  <rfmt sheetId="1" sqref="J198" start="0" length="0">
    <dxf>
      <numFmt numFmtId="168" formatCode="#,##0.0"/>
      <alignment wrapText="1" readingOrder="0"/>
    </dxf>
  </rfmt>
  <rfmt sheetId="1" sqref="J199" start="0" length="0">
    <dxf>
      <numFmt numFmtId="168" formatCode="#,##0.0"/>
      <alignment wrapText="1" readingOrder="0"/>
    </dxf>
  </rfmt>
  <rcc rId="1188" sId="1" odxf="1" dxf="1">
    <oc r="J200">
      <f>SUM(H200/G200*100)</f>
    </oc>
    <nc r="J200">
      <f>SUM(H200/G200*100)</f>
    </nc>
    <odxf>
      <numFmt numFmtId="165" formatCode="0.0"/>
      <alignment wrapText="0" readingOrder="0"/>
    </odxf>
    <ndxf>
      <numFmt numFmtId="168" formatCode="#,##0.0"/>
      <alignment wrapText="1" readingOrder="0"/>
    </ndxf>
  </rcc>
  <rfmt sheetId="1" sqref="J201" start="0" length="0">
    <dxf>
      <font>
        <sz val="14"/>
        <color indexed="8"/>
        <name val="Times New Roman"/>
        <scheme val="none"/>
      </font>
      <numFmt numFmtId="168" formatCode="#,##0.0"/>
    </dxf>
  </rfmt>
  <rfmt sheetId="1" sqref="J202" start="0" length="0">
    <dxf>
      <font>
        <sz val="14"/>
        <color indexed="8"/>
        <name val="Times New Roman"/>
        <scheme val="none"/>
      </font>
      <numFmt numFmtId="168" formatCode="#,##0.0"/>
    </dxf>
  </rfmt>
  <rfmt sheetId="1" sqref="J203" start="0" length="0">
    <dxf>
      <font>
        <sz val="14"/>
        <color indexed="8"/>
        <name val="Times New Roman"/>
        <scheme val="none"/>
      </font>
      <numFmt numFmtId="168" formatCode="#,##0.0"/>
    </dxf>
  </rfmt>
  <rcc rId="1189" sId="1" odxf="1" dxf="1">
    <oc r="J204">
      <f>SUM(H204/G204*100)</f>
    </oc>
    <nc r="J204">
      <f>SUM(H204/G204*100)</f>
    </nc>
    <odxf>
      <font>
        <sz val="14"/>
        <name val="Times New Roman"/>
        <scheme val="none"/>
      </font>
      <numFmt numFmtId="165" formatCode="0.0"/>
    </odxf>
    <ndxf>
      <font>
        <sz val="14"/>
        <color indexed="8"/>
        <name val="Times New Roman"/>
        <scheme val="none"/>
      </font>
      <numFmt numFmtId="168" formatCode="#,##0.0"/>
    </ndxf>
  </rcc>
  <rcc rId="1190" sId="1" odxf="1" dxf="1">
    <oc r="J205">
      <f>SUM(H205/G205*100)</f>
    </oc>
    <nc r="J205">
      <f>SUM(H205/G205*100)</f>
    </nc>
    <odxf>
      <font>
        <sz val="14"/>
        <name val="Times New Roman"/>
        <scheme val="none"/>
      </font>
      <numFmt numFmtId="165" formatCode="0.0"/>
    </odxf>
    <ndxf>
      <font>
        <sz val="14"/>
        <color indexed="8"/>
        <name val="Times New Roman"/>
        <scheme val="none"/>
      </font>
      <numFmt numFmtId="168" formatCode="#,##0.0"/>
    </ndxf>
  </rcc>
  <rcc rId="1191" sId="1" odxf="1" dxf="1">
    <oc r="J206">
      <f>SUM(H206/G206*100)</f>
    </oc>
    <nc r="J206">
      <f>SUM(H206/G206*100)</f>
    </nc>
    <odxf>
      <font>
        <sz val="14"/>
        <name val="Times New Roman"/>
        <scheme val="none"/>
      </font>
      <numFmt numFmtId="165" formatCode="0.0"/>
    </odxf>
    <ndxf>
      <font>
        <sz val="14"/>
        <color indexed="8"/>
        <name val="Times New Roman"/>
        <scheme val="none"/>
      </font>
      <numFmt numFmtId="168" formatCode="#,##0.0"/>
    </ndxf>
  </rcc>
  <rfmt sheetId="1" sqref="J207" start="0" length="0">
    <dxf>
      <numFmt numFmtId="168" formatCode="#,##0.0"/>
      <alignment wrapText="1" readingOrder="0"/>
    </dxf>
  </rfmt>
  <rcc rId="1192" sId="1" odxf="1" dxf="1">
    <oc r="J208" t="inlineStr">
      <is>
        <t>в 2,1 р.б.</t>
      </is>
    </oc>
    <nc r="J208">
      <f>SUM(H208/G208*100)</f>
    </nc>
    <odxf>
      <numFmt numFmtId="165" formatCode="0.0"/>
      <alignment wrapText="0" readingOrder="0"/>
    </odxf>
    <ndxf>
      <numFmt numFmtId="168" formatCode="#,##0.0"/>
      <alignment wrapText="1" readingOrder="0"/>
    </ndxf>
  </rcc>
  <rcc rId="1193" sId="1" odxf="1" dxf="1">
    <oc r="J209" t="inlineStr">
      <is>
        <t>в 2,1 р.б.</t>
      </is>
    </oc>
    <nc r="J209">
      <f>SUM(H209/G209*100)</f>
    </nc>
    <odxf>
      <numFmt numFmtId="165" formatCode="0.0"/>
      <alignment wrapText="0" readingOrder="0"/>
    </odxf>
    <ndxf>
      <numFmt numFmtId="168" formatCode="#,##0.0"/>
      <alignment wrapText="1" readingOrder="0"/>
    </ndxf>
  </rcc>
  <rfmt sheetId="1" sqref="J210" start="0" length="0">
    <dxf>
      <numFmt numFmtId="168" formatCode="#,##0.0"/>
      <alignment wrapText="1" readingOrder="0"/>
    </dxf>
  </rfmt>
  <rfmt sheetId="1" sqref="J211" start="0" length="0">
    <dxf>
      <numFmt numFmtId="168" formatCode="#,##0.0"/>
      <alignment wrapText="1" readingOrder="0"/>
    </dxf>
  </rfmt>
  <rcc rId="1194" sId="1" odxf="1" dxf="1">
    <oc r="J212">
      <f>SUM(H212/G212*100)</f>
    </oc>
    <nc r="J212">
      <f>SUM(H212/G212*100)</f>
    </nc>
    <odxf>
      <numFmt numFmtId="165" formatCode="0.0"/>
      <alignment wrapText="0" readingOrder="0"/>
    </odxf>
    <ndxf>
      <numFmt numFmtId="168" formatCode="#,##0.0"/>
      <alignment wrapText="1" readingOrder="0"/>
    </ndxf>
  </rcc>
  <rcc rId="1195" sId="1" odxf="1" dxf="1">
    <oc r="J213" t="inlineStr">
      <is>
        <t>в 2,4 р.б.</t>
      </is>
    </oc>
    <nc r="J213">
      <f>SUM(H213/G213*100)</f>
    </nc>
    <odxf>
      <numFmt numFmtId="165" formatCode="0.0"/>
      <alignment wrapText="0" readingOrder="0"/>
    </odxf>
    <ndxf>
      <numFmt numFmtId="168" formatCode="#,##0.0"/>
      <alignment wrapText="1" readingOrder="0"/>
    </ndxf>
  </rcc>
  <rcc rId="1196" sId="1" odxf="1" dxf="1">
    <oc r="J214">
      <f>SUM(H214/G214*100)</f>
    </oc>
    <nc r="J214">
      <f>SUM(H214/G214*100)</f>
    </nc>
    <odxf>
      <numFmt numFmtId="165" formatCode="0.0"/>
      <alignment wrapText="0" readingOrder="0"/>
    </odxf>
    <ndxf>
      <numFmt numFmtId="168" formatCode="#,##0.0"/>
      <alignment wrapText="1" readingOrder="0"/>
    </ndxf>
  </rcc>
  <rcc rId="1197" sId="1" odxf="1" dxf="1">
    <oc r="J215" t="inlineStr">
      <is>
        <t>в 7,5 р.б.</t>
      </is>
    </oc>
    <nc r="J215">
      <f>SUM(H215/G215*100)</f>
    </nc>
    <odxf>
      <numFmt numFmtId="165" formatCode="0.0"/>
      <alignment wrapText="0" readingOrder="0"/>
    </odxf>
    <ndxf>
      <numFmt numFmtId="168" formatCode="#,##0.0"/>
      <alignment wrapText="1" readingOrder="0"/>
    </ndxf>
  </rcc>
  <rcc rId="1198" sId="1" odxf="1" dxf="1">
    <oc r="J216" t="inlineStr">
      <is>
        <t>в 7,5 р.б.</t>
      </is>
    </oc>
    <nc r="J216">
      <f>SUM(H216/G216*100)</f>
    </nc>
    <odxf>
      <numFmt numFmtId="165" formatCode="0.0"/>
      <alignment wrapText="0" readingOrder="0"/>
    </odxf>
    <ndxf>
      <numFmt numFmtId="168" formatCode="#,##0.0"/>
      <alignment wrapText="1" readingOrder="0"/>
    </ndxf>
  </rcc>
  <rcc rId="1199" sId="1" odxf="1" dxf="1">
    <nc r="J217">
      <f>SUM(H217/G217*100)</f>
    </nc>
    <odxf>
      <numFmt numFmtId="165" formatCode="0.0"/>
      <alignment wrapText="0" readingOrder="0"/>
    </odxf>
    <ndxf>
      <numFmt numFmtId="168" formatCode="#,##0.0"/>
      <alignment wrapText="1" readingOrder="0"/>
    </ndxf>
  </rcc>
  <rfmt sheetId="1" sqref="J218" start="0" length="0">
    <dxf>
      <numFmt numFmtId="168" formatCode="#,##0.0"/>
      <alignment wrapText="1" readingOrder="0"/>
    </dxf>
  </rfmt>
  <rcc rId="1200" sId="1" odxf="1" dxf="1">
    <oc r="J219">
      <f>SUM(H219/G219*100)</f>
    </oc>
    <nc r="J219">
      <f>SUM(H219/G219*100)</f>
    </nc>
    <odxf>
      <numFmt numFmtId="165" formatCode="0.0"/>
      <alignment wrapText="0" readingOrder="0"/>
    </odxf>
    <ndxf>
      <numFmt numFmtId="168" formatCode="#,##0.0"/>
      <alignment wrapText="1" readingOrder="0"/>
    </ndxf>
  </rcc>
  <rfmt sheetId="1" sqref="J220" start="0" length="0">
    <dxf>
      <numFmt numFmtId="168" formatCode="#,##0.0"/>
      <alignment wrapText="1" readingOrder="0"/>
    </dxf>
  </rfmt>
  <rfmt sheetId="1" sqref="J221" start="0" length="0">
    <dxf>
      <numFmt numFmtId="168" formatCode="#,##0.0"/>
      <alignment wrapText="1" readingOrder="0"/>
    </dxf>
  </rfmt>
  <rfmt sheetId="1" sqref="J222" start="0" length="0">
    <dxf>
      <numFmt numFmtId="168" formatCode="#,##0.0"/>
      <alignment wrapText="1" readingOrder="0"/>
    </dxf>
  </rfmt>
  <rcc rId="1201" sId="1" odxf="1" dxf="1">
    <oc r="J223">
      <f>SUM(H223/G223*100)</f>
    </oc>
    <nc r="J223">
      <f>SUM(H223/G223*100)</f>
    </nc>
    <odxf>
      <numFmt numFmtId="165" formatCode="0.0"/>
      <alignment wrapText="0" readingOrder="0"/>
    </odxf>
    <ndxf>
      <numFmt numFmtId="168" formatCode="#,##0.0"/>
      <alignment wrapText="1" readingOrder="0"/>
    </ndxf>
  </rcc>
  <rcc rId="1202" sId="1" odxf="1" dxf="1">
    <oc r="J224">
      <f>SUM(H224/G224*100)</f>
    </oc>
    <nc r="J224">
      <f>SUM(H224/G224*100)</f>
    </nc>
    <odxf>
      <numFmt numFmtId="165" formatCode="0.0"/>
      <alignment wrapText="0" readingOrder="0"/>
    </odxf>
    <ndxf>
      <numFmt numFmtId="168" formatCode="#,##0.0"/>
      <alignment wrapText="1" readingOrder="0"/>
    </ndxf>
  </rcc>
  <rfmt sheetId="1" sqref="J225" start="0" length="0">
    <dxf>
      <numFmt numFmtId="168" formatCode="#,##0.0"/>
      <alignment wrapText="1" readingOrder="0"/>
    </dxf>
  </rfmt>
  <rcc rId="1203" sId="1" odxf="1" dxf="1">
    <oc r="J226">
      <f>SUM(H226/G226*100)</f>
    </oc>
    <nc r="J226">
      <f>SUM(H226/G226*100)</f>
    </nc>
    <odxf>
      <numFmt numFmtId="165" formatCode="0.0"/>
      <alignment wrapText="0" readingOrder="0"/>
    </odxf>
    <ndxf>
      <numFmt numFmtId="168" formatCode="#,##0.0"/>
      <alignment wrapText="1" readingOrder="0"/>
    </ndxf>
  </rcc>
  <rcc rId="1204" sId="1" odxf="1" dxf="1">
    <oc r="J227">
      <f>SUM(H227/G227*100)</f>
    </oc>
    <nc r="J227">
      <f>SUM(H227/G227*100)</f>
    </nc>
    <odxf>
      <numFmt numFmtId="165" formatCode="0.0"/>
      <alignment wrapText="0" readingOrder="0"/>
    </odxf>
    <ndxf>
      <numFmt numFmtId="168" formatCode="#,##0.0"/>
      <alignment wrapText="1" readingOrder="0"/>
    </ndxf>
  </rcc>
  <rcc rId="1205" sId="1" odxf="1" dxf="1">
    <oc r="J228">
      <f>SUM(H228/G228*100)</f>
    </oc>
    <nc r="J228">
      <f>SUM(H228/G228*100)</f>
    </nc>
    <odxf>
      <numFmt numFmtId="165" formatCode="0.0"/>
      <alignment wrapText="0" readingOrder="0"/>
    </odxf>
    <ndxf>
      <numFmt numFmtId="168" formatCode="#,##0.0"/>
      <alignment wrapText="1" readingOrder="0"/>
    </ndxf>
  </rcc>
  <rcc rId="1206" sId="1" odxf="1" dxf="1">
    <nc r="J229">
      <f>SUM(H229/G229*100)</f>
    </nc>
    <odxf>
      <numFmt numFmtId="165" formatCode="0.0"/>
      <alignment wrapText="0" readingOrder="0"/>
    </odxf>
    <ndxf>
      <numFmt numFmtId="168" formatCode="#,##0.0"/>
      <alignment wrapText="1" readingOrder="0"/>
    </ndxf>
  </rcc>
  <rcc rId="1207" sId="1" odxf="1" dxf="1">
    <nc r="J230">
      <f>SUM(H230/G230*100)</f>
    </nc>
    <odxf>
      <numFmt numFmtId="165" formatCode="0.0"/>
      <alignment wrapText="0" readingOrder="0"/>
    </odxf>
    <ndxf>
      <numFmt numFmtId="168" formatCode="#,##0.0"/>
      <alignment wrapText="1" readingOrder="0"/>
    </ndxf>
  </rcc>
  <rfmt sheetId="1" sqref="J231" start="0" length="0">
    <dxf>
      <numFmt numFmtId="168" formatCode="#,##0.0"/>
      <alignment wrapText="1" readingOrder="0"/>
    </dxf>
  </rfmt>
  <rfmt sheetId="1" sqref="J232" start="0" length="0">
    <dxf>
      <numFmt numFmtId="168" formatCode="#,##0.0"/>
      <alignment wrapText="1" readingOrder="0"/>
    </dxf>
  </rfmt>
  <rcc rId="1208" sId="1" odxf="1" dxf="1">
    <oc r="J233">
      <f>SUM(H233/G233*100)</f>
    </oc>
    <nc r="J233">
      <f>SUM(H233/G233*100)</f>
    </nc>
    <odxf>
      <numFmt numFmtId="165" formatCode="0.0"/>
      <alignment wrapText="0" readingOrder="0"/>
    </odxf>
    <ndxf>
      <numFmt numFmtId="168" formatCode="#,##0.0"/>
      <alignment wrapText="1" readingOrder="0"/>
    </ndxf>
  </rcc>
  <rcc rId="1209" sId="1" odxf="1" dxf="1">
    <oc r="J234">
      <f>SUM(H234/G234*100)</f>
    </oc>
    <nc r="J234">
      <f>SUM(H234/G234*100)</f>
    </nc>
    <odxf>
      <font>
        <b/>
        <sz val="16"/>
        <name val="Times New Roman"/>
        <scheme val="none"/>
      </font>
      <numFmt numFmtId="165" formatCode="0.0"/>
      <alignment wrapText="0" readingOrder="0"/>
    </odxf>
    <ndxf>
      <font>
        <b val="0"/>
        <sz val="14"/>
        <name val="Times New Roman"/>
        <scheme val="none"/>
      </font>
      <numFmt numFmtId="168" formatCode="#,##0.0"/>
      <alignment wrapText="1" readingOrder="0"/>
    </ndxf>
  </rcc>
  <rcc rId="1210" sId="1" odxf="1" dxf="1">
    <oc r="J235">
      <f>SUM(H235/G235*100)</f>
    </oc>
    <nc r="J235">
      <f>SUM(H235/G235*100)</f>
    </nc>
    <odxf>
      <font>
        <b/>
        <sz val="16"/>
        <name val="Times New Roman"/>
        <scheme val="none"/>
      </font>
      <numFmt numFmtId="165" formatCode="0.0"/>
      <fill>
        <patternFill patternType="solid">
          <bgColor rgb="FFFFFF00"/>
        </patternFill>
      </fill>
      <alignment wrapText="0" readingOrder="0"/>
    </odxf>
    <ndxf>
      <font>
        <b val="0"/>
        <sz val="14"/>
        <name val="Times New Roman"/>
        <scheme val="none"/>
      </font>
      <numFmt numFmtId="168" formatCode="#,##0.0"/>
      <fill>
        <patternFill patternType="none">
          <bgColor indexed="65"/>
        </patternFill>
      </fill>
      <alignment wrapText="1" readingOrder="0"/>
    </ndxf>
  </rcc>
  <rfmt sheetId="1" sqref="J236" start="0" length="0">
    <dxf>
      <font>
        <b val="0"/>
        <sz val="14"/>
        <name val="Times New Roman"/>
        <scheme val="none"/>
      </font>
      <numFmt numFmtId="168" formatCode="#,##0.0"/>
      <fill>
        <patternFill patternType="none">
          <bgColor indexed="65"/>
        </patternFill>
      </fill>
      <alignment wrapText="1" readingOrder="0"/>
    </dxf>
  </rfmt>
  <rfmt sheetId="1" sqref="J237" start="0" length="0">
    <dxf>
      <font>
        <b val="0"/>
        <sz val="14"/>
        <name val="Times New Roman"/>
        <scheme val="none"/>
      </font>
      <numFmt numFmtId="168" formatCode="#,##0.0"/>
      <fill>
        <patternFill patternType="none">
          <bgColor indexed="65"/>
        </patternFill>
      </fill>
      <alignment wrapText="1" readingOrder="0"/>
    </dxf>
  </rfmt>
  <rcc rId="1211" sId="1" odxf="1" dxf="1">
    <oc r="J238">
      <f>SUM(H238/G238*100)</f>
    </oc>
    <nc r="J238">
      <f>SUM(H238/G238*100)</f>
    </nc>
    <odxf>
      <font>
        <b/>
        <sz val="16"/>
        <name val="Times New Roman"/>
        <scheme val="none"/>
      </font>
      <numFmt numFmtId="165" formatCode="0.0"/>
      <fill>
        <patternFill patternType="solid">
          <bgColor rgb="FFFFFF00"/>
        </patternFill>
      </fill>
      <alignment wrapText="0" readingOrder="0"/>
    </odxf>
    <ndxf>
      <font>
        <b val="0"/>
        <sz val="14"/>
        <name val="Times New Roman"/>
        <scheme val="none"/>
      </font>
      <numFmt numFmtId="168" formatCode="#,##0.0"/>
      <fill>
        <patternFill patternType="none">
          <bgColor indexed="65"/>
        </patternFill>
      </fill>
      <alignment wrapText="1" readingOrder="0"/>
    </ndxf>
  </rcc>
  <rcc rId="1212" sId="1" odxf="1" dxf="1">
    <oc r="J239">
      <f>SUM(H239/G239*100)</f>
    </oc>
    <nc r="J239">
      <f>SUM(H239/G239*100)</f>
    </nc>
    <odxf>
      <font>
        <b/>
        <sz val="16"/>
        <name val="Times New Roman"/>
        <scheme val="none"/>
      </font>
      <numFmt numFmtId="165" formatCode="0.0"/>
      <fill>
        <patternFill patternType="solid">
          <bgColor rgb="FFFFFF00"/>
        </patternFill>
      </fill>
      <alignment wrapText="0" readingOrder="0"/>
    </odxf>
    <ndxf>
      <font>
        <b val="0"/>
        <sz val="14"/>
        <name val="Times New Roman"/>
        <scheme val="none"/>
      </font>
      <numFmt numFmtId="168" formatCode="#,##0.0"/>
      <fill>
        <patternFill patternType="none">
          <bgColor indexed="65"/>
        </patternFill>
      </fill>
      <alignment wrapText="1" readingOrder="0"/>
    </ndxf>
  </rcc>
  <rcc rId="1213" sId="1" odxf="1" dxf="1">
    <oc r="J240">
      <f>SUM(H240/G240*100)</f>
    </oc>
    <nc r="J240">
      <f>SUM(H240/G240*100)</f>
    </nc>
    <odxf>
      <font>
        <b/>
        <sz val="16"/>
        <name val="Times New Roman"/>
        <scheme val="none"/>
      </font>
      <numFmt numFmtId="165" formatCode="0.0"/>
      <fill>
        <patternFill patternType="solid">
          <bgColor rgb="FFFFFF00"/>
        </patternFill>
      </fill>
      <alignment wrapText="0" readingOrder="0"/>
    </odxf>
    <ndxf>
      <font>
        <b val="0"/>
        <sz val="14"/>
        <name val="Times New Roman"/>
        <scheme val="none"/>
      </font>
      <numFmt numFmtId="168" formatCode="#,##0.0"/>
      <fill>
        <patternFill patternType="none">
          <bgColor indexed="65"/>
        </patternFill>
      </fill>
      <alignment wrapText="1" readingOrder="0"/>
    </ndxf>
  </rcc>
  <rfmt sheetId="1" sqref="J241" start="0" length="0">
    <dxf>
      <numFmt numFmtId="168" formatCode="#,##0.0"/>
      <fill>
        <patternFill patternType="none">
          <bgColor indexed="65"/>
        </patternFill>
      </fill>
      <alignment wrapText="1" readingOrder="0"/>
    </dxf>
  </rfmt>
  <rfmt sheetId="1" sqref="J242" start="0" length="0">
    <dxf>
      <numFmt numFmtId="168" formatCode="#,##0.0"/>
      <fill>
        <patternFill patternType="none">
          <bgColor indexed="65"/>
        </patternFill>
      </fill>
      <alignment wrapText="1" readingOrder="0"/>
    </dxf>
  </rfmt>
  <rfmt sheetId="1" sqref="J243" start="0" length="0">
    <dxf>
      <font>
        <b val="0"/>
        <sz val="14"/>
        <name val="Times New Roman"/>
        <scheme val="none"/>
      </font>
      <numFmt numFmtId="168" formatCode="#,##0.0"/>
      <fill>
        <patternFill patternType="none">
          <bgColor indexed="65"/>
        </patternFill>
      </fill>
      <alignment wrapText="1" readingOrder="0"/>
    </dxf>
  </rfmt>
  <rfmt sheetId="1" sqref="J244" start="0" length="0">
    <dxf>
      <numFmt numFmtId="168" formatCode="#,##0.0"/>
      <fill>
        <patternFill patternType="none">
          <bgColor indexed="65"/>
        </patternFill>
      </fill>
      <alignment wrapText="1" readingOrder="0"/>
    </dxf>
  </rfmt>
  <rfmt sheetId="1" sqref="J245" start="0" length="0">
    <dxf>
      <numFmt numFmtId="168" formatCode="#,##0.0"/>
      <fill>
        <patternFill patternType="none">
          <bgColor indexed="65"/>
        </patternFill>
      </fill>
      <alignment wrapText="1" readingOrder="0"/>
    </dxf>
  </rfmt>
  <rfmt sheetId="1" sqref="J246" start="0" length="0">
    <dxf>
      <numFmt numFmtId="168" formatCode="#,##0.0"/>
      <fill>
        <patternFill patternType="none">
          <bgColor indexed="65"/>
        </patternFill>
      </fill>
      <alignment wrapText="1" readingOrder="0"/>
    </dxf>
  </rfmt>
  <rfmt sheetId="1" sqref="J247" start="0" length="0">
    <dxf>
      <numFmt numFmtId="168" formatCode="#,##0.0"/>
      <fill>
        <patternFill patternType="none">
          <bgColor indexed="65"/>
        </patternFill>
      </fill>
      <alignment wrapText="1" readingOrder="0"/>
    </dxf>
  </rfmt>
  <rcc rId="1214" sId="1" odxf="1" dxf="1">
    <oc r="J248">
      <f>SUM(H248/G248*100)</f>
    </oc>
    <nc r="J248">
      <f>SUM(H248/G248*100)</f>
    </nc>
    <odxf>
      <numFmt numFmtId="165" formatCode="0.0"/>
      <fill>
        <patternFill patternType="solid">
          <bgColor rgb="FFFFFF00"/>
        </patternFill>
      </fill>
      <alignment wrapText="0" readingOrder="0"/>
    </odxf>
    <ndxf>
      <numFmt numFmtId="168" formatCode="#,##0.0"/>
      <fill>
        <patternFill patternType="none">
          <bgColor indexed="65"/>
        </patternFill>
      </fill>
      <alignment wrapText="1" readingOrder="0"/>
    </ndxf>
  </rcc>
  <rfmt sheetId="1" sqref="J249" start="0" length="0">
    <dxf>
      <numFmt numFmtId="168" formatCode="#,##0.0"/>
      <fill>
        <patternFill patternType="none">
          <bgColor indexed="65"/>
        </patternFill>
      </fill>
      <alignment wrapText="1" readingOrder="0"/>
    </dxf>
  </rfmt>
  <rfmt sheetId="1" sqref="J250" start="0" length="0">
    <dxf>
      <numFmt numFmtId="168" formatCode="#,##0.0"/>
      <fill>
        <patternFill patternType="none">
          <bgColor indexed="65"/>
        </patternFill>
      </fill>
      <alignment wrapText="1" readingOrder="0"/>
    </dxf>
  </rfmt>
  <rcc rId="1215" sId="1" odxf="1" dxf="1">
    <oc r="J251">
      <f>SUM(H251/G251*100)</f>
    </oc>
    <nc r="J251">
      <f>SUM(H251/G251*100)</f>
    </nc>
    <odxf>
      <font>
        <sz val="14"/>
        <name val="Times New Roman"/>
        <scheme val="none"/>
      </font>
      <numFmt numFmtId="165" formatCode="0.0"/>
      <alignment wrapText="0" readingOrder="0"/>
    </odxf>
    <ndxf>
      <font>
        <sz val="16"/>
        <color indexed="8"/>
        <name val="Times New Roman"/>
        <scheme val="none"/>
      </font>
      <numFmt numFmtId="168" formatCode="#,##0.0"/>
      <alignment wrapText="1" readingOrder="0"/>
    </ndxf>
  </rcc>
  <rcc rId="1216" sId="1" odxf="1" dxf="1">
    <oc r="J252" t="inlineStr">
      <is>
        <t>в 3,2 р.б.</t>
      </is>
    </oc>
    <nc r="J252">
      <f>SUM(H252/G252*100)</f>
    </nc>
    <odxf>
      <numFmt numFmtId="165" formatCode="0.0"/>
      <fill>
        <patternFill patternType="solid">
          <bgColor rgb="FFFFFF00"/>
        </patternFill>
      </fill>
      <alignment wrapText="0" readingOrder="0"/>
    </odxf>
    <ndxf>
      <numFmt numFmtId="168" formatCode="#,##0.0"/>
      <fill>
        <patternFill patternType="none">
          <bgColor indexed="65"/>
        </patternFill>
      </fill>
      <alignment wrapText="1" readingOrder="0"/>
    </ndxf>
  </rcc>
  <rcc rId="1217" sId="1" odxf="1" dxf="1">
    <oc r="J253">
      <f>SUM(H253/G253*100)</f>
    </oc>
    <nc r="J253">
      <f>SUM(H253/G253*100)</f>
    </nc>
    <odxf>
      <numFmt numFmtId="165" formatCode="0.0"/>
      <fill>
        <patternFill patternType="solid">
          <bgColor rgb="FFFFFF00"/>
        </patternFill>
      </fill>
      <alignment wrapText="0" readingOrder="0"/>
    </odxf>
    <ndxf>
      <numFmt numFmtId="168" formatCode="#,##0.0"/>
      <fill>
        <patternFill patternType="none">
          <bgColor indexed="65"/>
        </patternFill>
      </fill>
      <alignment wrapText="1" readingOrder="0"/>
    </ndxf>
  </rcc>
  <rcc rId="1218" sId="1" odxf="1" dxf="1">
    <oc r="J254">
      <f>SUM(H254/G254*100)</f>
    </oc>
    <nc r="J254">
      <f>SUM(H254/G254*100)</f>
    </nc>
    <odxf>
      <font>
        <i val="0"/>
        <sz val="14"/>
        <name val="Times New Roman"/>
        <scheme val="none"/>
      </font>
      <numFmt numFmtId="165" formatCode="0.0"/>
      <fill>
        <patternFill patternType="solid">
          <bgColor rgb="FFFFFF00"/>
        </patternFill>
      </fill>
      <alignment wrapText="0" readingOrder="0"/>
    </odxf>
    <ndxf>
      <font>
        <i/>
        <sz val="14"/>
        <name val="Times New Roman"/>
        <scheme val="none"/>
      </font>
      <numFmt numFmtId="168" formatCode="#,##0.0"/>
      <fill>
        <patternFill patternType="none">
          <bgColor indexed="65"/>
        </patternFill>
      </fill>
      <alignment wrapText="1" readingOrder="0"/>
    </ndxf>
  </rcc>
  <rcc rId="1219" sId="1" odxf="1" dxf="1">
    <oc r="J255">
      <f>SUM(H255/G255*100)</f>
    </oc>
    <nc r="J255">
      <f>SUM(H255/G255*100)</f>
    </nc>
    <odxf>
      <font>
        <i val="0"/>
        <sz val="14"/>
        <name val="Times New Roman"/>
        <scheme val="none"/>
      </font>
      <numFmt numFmtId="165" formatCode="0.0"/>
      <fill>
        <patternFill patternType="solid">
          <bgColor rgb="FFFFFF00"/>
        </patternFill>
      </fill>
      <alignment wrapText="0" readingOrder="0"/>
    </odxf>
    <ndxf>
      <font>
        <i/>
        <sz val="14"/>
        <name val="Times New Roman"/>
        <scheme val="none"/>
      </font>
      <numFmt numFmtId="168" formatCode="#,##0.0"/>
      <fill>
        <patternFill patternType="none">
          <bgColor indexed="65"/>
        </patternFill>
      </fill>
      <alignment wrapText="1" readingOrder="0"/>
    </ndxf>
  </rcc>
  <rcc rId="1220" sId="1" odxf="1" dxf="1">
    <nc r="J256">
      <f>SUM(H256/G256*100)</f>
    </nc>
    <odxf>
      <font>
        <i val="0"/>
        <sz val="14"/>
        <name val="Times New Roman"/>
        <scheme val="none"/>
      </font>
      <numFmt numFmtId="165" formatCode="0.0"/>
      <fill>
        <patternFill patternType="solid">
          <bgColor rgb="FFFFFF00"/>
        </patternFill>
      </fill>
      <alignment wrapText="0" readingOrder="0"/>
    </odxf>
    <ndxf>
      <font>
        <i/>
        <sz val="14"/>
        <name val="Times New Roman"/>
        <scheme val="none"/>
      </font>
      <numFmt numFmtId="168" formatCode="#,##0.0"/>
      <fill>
        <patternFill patternType="none">
          <bgColor indexed="65"/>
        </patternFill>
      </fill>
      <alignment wrapText="1" readingOrder="0"/>
    </ndxf>
  </rcc>
  <rcc rId="1221" sId="1" odxf="1" dxf="1">
    <oc r="J257">
      <f>SUM(H257/G257*100)</f>
    </oc>
    <nc r="J257">
      <f>SUM(H257/G257*100)</f>
    </nc>
    <odxf>
      <font>
        <i val="0"/>
        <sz val="14"/>
        <name val="Times New Roman"/>
        <scheme val="none"/>
      </font>
      <numFmt numFmtId="165" formatCode="0.0"/>
      <fill>
        <patternFill patternType="solid">
          <bgColor rgb="FFFFFF00"/>
        </patternFill>
      </fill>
      <alignment wrapText="0" readingOrder="0"/>
    </odxf>
    <ndxf>
      <font>
        <i/>
        <sz val="14"/>
        <name val="Times New Roman"/>
        <scheme val="none"/>
      </font>
      <numFmt numFmtId="168" formatCode="#,##0.0"/>
      <fill>
        <patternFill patternType="none">
          <bgColor indexed="65"/>
        </patternFill>
      </fill>
      <alignment wrapText="1" readingOrder="0"/>
    </ndxf>
  </rcc>
  <rcc rId="1222" sId="1" odxf="1" dxf="1">
    <oc r="J258">
      <f>SUM(H258/G258*100)</f>
    </oc>
    <nc r="J258">
      <f>SUM(H258/G258*100)</f>
    </nc>
    <odxf>
      <font>
        <i val="0"/>
        <sz val="14"/>
        <name val="Times New Roman"/>
        <scheme val="none"/>
      </font>
      <numFmt numFmtId="165" formatCode="0.0"/>
      <fill>
        <patternFill patternType="solid">
          <bgColor rgb="FFFFFF00"/>
        </patternFill>
      </fill>
      <alignment wrapText="0" readingOrder="0"/>
    </odxf>
    <ndxf>
      <font>
        <i/>
        <sz val="14"/>
        <name val="Times New Roman"/>
        <scheme val="none"/>
      </font>
      <numFmt numFmtId="168" formatCode="#,##0.0"/>
      <fill>
        <patternFill patternType="none">
          <bgColor indexed="65"/>
        </patternFill>
      </fill>
      <alignment wrapText="1" readingOrder="0"/>
    </ndxf>
  </rcc>
  <rcc rId="1223" sId="1" odxf="1" dxf="1">
    <oc r="J259" t="inlineStr">
      <is>
        <t>в 7,5 р.б.</t>
      </is>
    </oc>
    <nc r="J259">
      <f>SUM(H259/G259*100)</f>
    </nc>
    <odxf>
      <numFmt numFmtId="165" formatCode="0.0"/>
      <fill>
        <patternFill patternType="solid">
          <bgColor rgb="FFFFFF00"/>
        </patternFill>
      </fill>
      <alignment wrapText="0" readingOrder="0"/>
    </odxf>
    <ndxf>
      <numFmt numFmtId="168" formatCode="#,##0.0"/>
      <fill>
        <patternFill patternType="none">
          <bgColor indexed="65"/>
        </patternFill>
      </fill>
      <alignment wrapText="1" readingOrder="0"/>
    </ndxf>
  </rcc>
  <rfmt sheetId="1" sqref="J260" start="0" length="0">
    <dxf>
      <numFmt numFmtId="168" formatCode="#,##0.0"/>
      <fill>
        <patternFill patternType="none">
          <bgColor indexed="65"/>
        </patternFill>
      </fill>
      <alignment wrapText="1" readingOrder="0"/>
    </dxf>
  </rfmt>
  <rfmt sheetId="1" sqref="J261" start="0" length="0">
    <dxf>
      <numFmt numFmtId="168" formatCode="#,##0.0"/>
      <fill>
        <patternFill patternType="none">
          <bgColor indexed="65"/>
        </patternFill>
      </fill>
      <alignment wrapText="1" readingOrder="0"/>
    </dxf>
  </rfmt>
  <rcc rId="1224" sId="1" odxf="1" dxf="1">
    <nc r="J262">
      <f>SUM(H262/G262*100)</f>
    </nc>
    <odxf>
      <numFmt numFmtId="165" formatCode="0.0"/>
      <fill>
        <patternFill patternType="solid">
          <bgColor rgb="FFFFFF00"/>
        </patternFill>
      </fill>
      <alignment wrapText="0" readingOrder="0"/>
    </odxf>
    <ndxf>
      <numFmt numFmtId="168" formatCode="#,##0.0"/>
      <fill>
        <patternFill patternType="none">
          <bgColor indexed="65"/>
        </patternFill>
      </fill>
      <alignment wrapText="1" readingOrder="0"/>
    </ndxf>
  </rcc>
  <rcc rId="1225" sId="1" odxf="1" dxf="1">
    <oc r="J263">
      <f>SUM(H263/G263*100)</f>
    </oc>
    <nc r="J263">
      <f>SUM(H263/G263*100)</f>
    </nc>
    <odxf>
      <numFmt numFmtId="165" formatCode="0.0"/>
      <fill>
        <patternFill patternType="solid">
          <bgColor rgb="FFFFFF00"/>
        </patternFill>
      </fill>
      <alignment wrapText="0" readingOrder="0"/>
    </odxf>
    <ndxf>
      <numFmt numFmtId="168" formatCode="#,##0.0"/>
      <fill>
        <patternFill patternType="none">
          <bgColor indexed="65"/>
        </patternFill>
      </fill>
      <alignment wrapText="1" readingOrder="0"/>
    </ndxf>
  </rcc>
  <rfmt sheetId="1" sqref="J264" start="0" length="0">
    <dxf>
      <numFmt numFmtId="168" formatCode="#,##0.0"/>
      <fill>
        <patternFill patternType="none">
          <bgColor indexed="65"/>
        </patternFill>
      </fill>
      <alignment wrapText="1" readingOrder="0"/>
    </dxf>
  </rfmt>
  <rfmt sheetId="1" sqref="J265" start="0" length="0">
    <dxf>
      <font>
        <i val="0"/>
        <sz val="14"/>
        <name val="Times New Roman"/>
        <scheme val="none"/>
      </font>
      <numFmt numFmtId="168" formatCode="#,##0.0"/>
      <fill>
        <patternFill patternType="none">
          <bgColor indexed="65"/>
        </patternFill>
      </fill>
      <alignment wrapText="1" readingOrder="0"/>
    </dxf>
  </rfmt>
  <rcc rId="1226" sId="1" odxf="1" dxf="1">
    <oc r="J266">
      <f>SUM(H266/G266*100)</f>
    </oc>
    <nc r="J266">
      <f>SUM(H266/G266*100)</f>
    </nc>
    <odxf>
      <numFmt numFmtId="165" formatCode="0.0"/>
      <fill>
        <patternFill patternType="solid">
          <bgColor rgb="FFFFFF00"/>
        </patternFill>
      </fill>
      <alignment wrapText="0" readingOrder="0"/>
    </odxf>
    <ndxf>
      <numFmt numFmtId="168" formatCode="#,##0.0"/>
      <fill>
        <patternFill patternType="none">
          <bgColor indexed="65"/>
        </patternFill>
      </fill>
      <alignment wrapText="1" readingOrder="0"/>
    </ndxf>
  </rcc>
  <rcc rId="1227" sId="1" odxf="1" dxf="1">
    <oc r="J267">
      <f>SUM(H267/G267*100)</f>
    </oc>
    <nc r="J267">
      <f>SUM(H267/G267*100)</f>
    </nc>
    <odxf>
      <numFmt numFmtId="165" formatCode="0.0"/>
      <fill>
        <patternFill patternType="solid">
          <bgColor rgb="FFFFFF00"/>
        </patternFill>
      </fill>
      <alignment wrapText="0" readingOrder="0"/>
    </odxf>
    <ndxf>
      <numFmt numFmtId="168" formatCode="#,##0.0"/>
      <fill>
        <patternFill patternType="none">
          <bgColor indexed="65"/>
        </patternFill>
      </fill>
      <alignment wrapText="1" readingOrder="0"/>
    </ndxf>
  </rcc>
  <rfmt sheetId="1" sqref="J268" start="0" length="0">
    <dxf>
      <font>
        <b/>
        <sz val="14"/>
        <name val="Times New Roman"/>
        <scheme val="none"/>
      </font>
      <numFmt numFmtId="168" formatCode="#,##0.0"/>
      <alignment wrapText="1" readingOrder="0"/>
    </dxf>
  </rfmt>
  <rcc rId="1228" sId="1" odxf="1" dxf="1">
    <oc r="J269">
      <f>SUM(H269/G269*100)</f>
    </oc>
    <nc r="J269">
      <f>SUM(H269/G269*100)</f>
    </nc>
    <odxf>
      <font>
        <b val="0"/>
        <sz val="14"/>
        <name val="Times New Roman"/>
        <scheme val="none"/>
      </font>
      <numFmt numFmtId="165" formatCode="0.0"/>
      <alignment wrapText="0" readingOrder="0"/>
    </odxf>
    <ndxf>
      <font>
        <b/>
        <sz val="14"/>
        <name val="Times New Roman"/>
        <scheme val="none"/>
      </font>
      <numFmt numFmtId="168" formatCode="#,##0.0"/>
      <alignment wrapText="1" readingOrder="0"/>
    </ndxf>
  </rcc>
  <rfmt sheetId="1" sqref="J270" start="0" length="0">
    <dxf>
      <numFmt numFmtId="168" formatCode="#,##0.0"/>
      <alignment wrapText="1" readingOrder="0"/>
    </dxf>
  </rfmt>
  <rcc rId="1229" sId="1" odxf="1" dxf="1">
    <oc r="J271">
      <f>SUM(H271/G271*100)</f>
    </oc>
    <nc r="J271">
      <f>SUM(H271/G271*100)</f>
    </nc>
    <odxf>
      <numFmt numFmtId="165" formatCode="0.0"/>
      <alignment wrapText="0" readingOrder="0"/>
    </odxf>
    <ndxf>
      <numFmt numFmtId="168" formatCode="#,##0.0"/>
      <alignment wrapText="1" readingOrder="0"/>
    </ndxf>
  </rcc>
  <rfmt sheetId="1" sqref="J272" start="0" length="0">
    <dxf>
      <numFmt numFmtId="168" formatCode="#,##0.0"/>
      <alignment wrapText="1" readingOrder="0"/>
    </dxf>
  </rfmt>
  <rcc rId="1230" sId="1" odxf="1" dxf="1">
    <oc r="J273">
      <f>SUM(H273/G273*100)</f>
    </oc>
    <nc r="J273">
      <f>SUM(H273/G273*100)</f>
    </nc>
    <odxf>
      <numFmt numFmtId="165" formatCode="0.0"/>
      <alignment wrapText="0" readingOrder="0"/>
    </odxf>
    <ndxf>
      <numFmt numFmtId="168" formatCode="#,##0.0"/>
      <alignment wrapText="1" readingOrder="0"/>
    </ndxf>
  </rcc>
  <rfmt sheetId="1" sqref="J274" start="0" length="0">
    <dxf>
      <numFmt numFmtId="168" formatCode="#,##0.0"/>
      <alignment wrapText="1" readingOrder="0"/>
    </dxf>
  </rfmt>
  <rcc rId="1231" sId="1" odxf="1" dxf="1">
    <oc r="J275">
      <f>SUM(H275/G275*100)</f>
    </oc>
    <nc r="J275">
      <f>SUM(H275/G275*100)</f>
    </nc>
    <odxf>
      <numFmt numFmtId="165" formatCode="0.0"/>
      <alignment wrapText="0" readingOrder="0"/>
    </odxf>
    <ndxf>
      <numFmt numFmtId="168" formatCode="#,##0.0"/>
      <alignment wrapText="1" readingOrder="0"/>
    </ndxf>
  </rcc>
  <rcc rId="1232" sId="1" odxf="1" dxf="1">
    <oc r="J276">
      <f>SUM(H276/G276*100)</f>
    </oc>
    <nc r="J276">
      <f>SUM(H276/G276*100)</f>
    </nc>
    <odxf>
      <numFmt numFmtId="165" formatCode="0.0"/>
      <alignment wrapText="0" readingOrder="0"/>
    </odxf>
    <ndxf>
      <numFmt numFmtId="168" formatCode="#,##0.0"/>
      <alignment wrapText="1" readingOrder="0"/>
    </ndxf>
  </rcc>
  <rfmt sheetId="1" sqref="J277" start="0" length="0">
    <dxf>
      <numFmt numFmtId="168" formatCode="#,##0.0"/>
      <alignment wrapText="1" readingOrder="0"/>
    </dxf>
  </rfmt>
  <rcc rId="1233" sId="1" odxf="1" dxf="1">
    <oc r="J278">
      <f>SUM(H278/G278*100)</f>
    </oc>
    <nc r="J278">
      <f>SUM(H278/G278*100)</f>
    </nc>
    <odxf>
      <numFmt numFmtId="165" formatCode="0.0"/>
      <alignment wrapText="0" readingOrder="0"/>
    </odxf>
    <ndxf>
      <numFmt numFmtId="168" formatCode="#,##0.0"/>
      <alignment wrapText="1" readingOrder="0"/>
    </ndxf>
  </rcc>
  <rcc rId="1234" sId="1" odxf="1" dxf="1">
    <oc r="J279">
      <f>SUM(H279/G279*100)</f>
    </oc>
    <nc r="J279">
      <f>SUM(H279/G279*100)</f>
    </nc>
    <odxf>
      <numFmt numFmtId="165" formatCode="0.0"/>
      <alignment wrapText="0" readingOrder="0"/>
    </odxf>
    <ndxf>
      <numFmt numFmtId="168" formatCode="#,##0.0"/>
      <alignment wrapText="1" readingOrder="0"/>
    </ndxf>
  </rcc>
  <rcc rId="1235" sId="1" odxf="1" dxf="1">
    <oc r="J280">
      <f>SUM(H280/G280*100)</f>
    </oc>
    <nc r="J280">
      <f>SUM(H280/G280*100)</f>
    </nc>
    <odxf>
      <numFmt numFmtId="165" formatCode="0.0"/>
      <alignment wrapText="0" readingOrder="0"/>
    </odxf>
    <ndxf>
      <numFmt numFmtId="168" formatCode="#,##0.0"/>
      <alignment wrapText="1" readingOrder="0"/>
    </ndxf>
  </rcc>
  <rfmt sheetId="1" sqref="J281" start="0" length="0">
    <dxf>
      <numFmt numFmtId="168" formatCode="#,##0.0"/>
      <alignment wrapText="1" readingOrder="0"/>
    </dxf>
  </rfmt>
  <rfmt sheetId="1" sqref="J282" start="0" length="0">
    <dxf>
      <numFmt numFmtId="168" formatCode="#,##0.0"/>
      <alignment wrapText="1" readingOrder="0"/>
    </dxf>
  </rfmt>
  <rfmt sheetId="1" sqref="J283" start="0" length="0">
    <dxf>
      <numFmt numFmtId="168" formatCode="#,##0.0"/>
      <alignment wrapText="1" readingOrder="0"/>
    </dxf>
  </rfmt>
  <rfmt sheetId="1" sqref="J284" start="0" length="0">
    <dxf>
      <numFmt numFmtId="168" formatCode="#,##0.0"/>
      <alignment wrapText="1" readingOrder="0"/>
    </dxf>
  </rfmt>
  <rfmt sheetId="1" sqref="J285" start="0" length="0">
    <dxf>
      <numFmt numFmtId="168" formatCode="#,##0.0"/>
      <alignment wrapText="1" readingOrder="0"/>
    </dxf>
  </rfmt>
  <rfmt sheetId="1" sqref="J286" start="0" length="0">
    <dxf>
      <numFmt numFmtId="168" formatCode="#,##0.0"/>
      <alignment wrapText="1" readingOrder="0"/>
    </dxf>
  </rfmt>
  <rcc rId="1236" sId="1" odxf="1" dxf="1">
    <oc r="J287">
      <f>SUM(H287/G287*100)</f>
    </oc>
    <nc r="J287">
      <f>SUM(H287/G287*100)</f>
    </nc>
    <odxf>
      <numFmt numFmtId="165" formatCode="0.0"/>
      <fill>
        <patternFill>
          <bgColor rgb="FFFFFF00"/>
        </patternFill>
      </fill>
      <alignment wrapText="0" readingOrder="0"/>
    </odxf>
    <ndxf>
      <numFmt numFmtId="168" formatCode="#,##0.0"/>
      <fill>
        <patternFill>
          <bgColor theme="0"/>
        </patternFill>
      </fill>
      <alignment wrapText="1" readingOrder="0"/>
    </ndxf>
  </rcc>
  <rcc rId="1237" sId="1" odxf="1" dxf="1">
    <oc r="J288">
      <f>SUM(H288/G288*100)</f>
    </oc>
    <nc r="J288">
      <f>SUM(H288/G288*100)</f>
    </nc>
    <odxf>
      <numFmt numFmtId="165" formatCode="0.0"/>
      <fill>
        <patternFill>
          <bgColor rgb="FFFFFF00"/>
        </patternFill>
      </fill>
      <alignment wrapText="0" readingOrder="0"/>
    </odxf>
    <ndxf>
      <numFmt numFmtId="168" formatCode="#,##0.0"/>
      <fill>
        <patternFill>
          <bgColor theme="0"/>
        </patternFill>
      </fill>
      <alignment wrapText="1" readingOrder="0"/>
    </ndxf>
  </rcc>
  <rfmt sheetId="1" sqref="J289" start="0" length="0">
    <dxf>
      <numFmt numFmtId="168" formatCode="#,##0.0"/>
      <alignment wrapText="1" readingOrder="0"/>
    </dxf>
  </rfmt>
  <rfmt sheetId="1" sqref="J290" start="0" length="0">
    <dxf>
      <font>
        <b val="0"/>
        <sz val="14"/>
        <name val="Times New Roman"/>
        <scheme val="none"/>
      </font>
      <numFmt numFmtId="168" formatCode="#,##0.0"/>
      <alignment wrapText="1" readingOrder="0"/>
    </dxf>
  </rfmt>
  <rcc rId="1238" sId="1" odxf="1" dxf="1">
    <oc r="J291">
      <f>SUM(H291/G291*100)</f>
    </oc>
    <nc r="J291">
      <f>SUM(H291/G291*100)</f>
    </nc>
    <odxf>
      <numFmt numFmtId="165" formatCode="0.0"/>
      <alignment wrapText="0" readingOrder="0"/>
    </odxf>
    <ndxf>
      <numFmt numFmtId="168" formatCode="#,##0.0"/>
      <alignment wrapText="1" readingOrder="0"/>
    </ndxf>
  </rcc>
  <rfmt sheetId="1" sqref="J292" start="0" length="0">
    <dxf>
      <numFmt numFmtId="168" formatCode="#,##0.0"/>
      <alignment wrapText="1" readingOrder="0"/>
    </dxf>
  </rfmt>
  <rfmt sheetId="1" sqref="J293" start="0" length="0">
    <dxf>
      <numFmt numFmtId="168" formatCode="#,##0.0"/>
      <alignment wrapText="1" readingOrder="0"/>
    </dxf>
  </rfmt>
  <rfmt sheetId="1" sqref="J294" start="0" length="0">
    <dxf>
      <numFmt numFmtId="168" formatCode="#,##0.0"/>
      <fill>
        <patternFill>
          <bgColor theme="0"/>
        </patternFill>
      </fill>
      <alignment wrapText="1" readingOrder="0"/>
    </dxf>
  </rfmt>
  <rcc rId="1239" sId="1" odxf="1" dxf="1">
    <oc r="J295">
      <f>SUM(H295/G295*100)</f>
    </oc>
    <nc r="J295">
      <f>SUM(H295/G295*100)</f>
    </nc>
    <odxf>
      <numFmt numFmtId="165" formatCode="0.0"/>
      <alignment wrapText="0" readingOrder="0"/>
    </odxf>
    <ndxf>
      <numFmt numFmtId="168" formatCode="#,##0.0"/>
      <alignment wrapText="1" readingOrder="0"/>
    </ndxf>
  </rcc>
  <rcc rId="1240" sId="1" odxf="1" dxf="1">
    <oc r="J296">
      <f>SUM(H296/G296*100)</f>
    </oc>
    <nc r="J296">
      <f>SUM(H296/G296*100)</f>
    </nc>
    <odxf>
      <numFmt numFmtId="165" formatCode="0.0"/>
      <alignment wrapText="0" readingOrder="0"/>
    </odxf>
    <ndxf>
      <numFmt numFmtId="168" formatCode="#,##0.0"/>
      <alignment wrapText="1" readingOrder="0"/>
    </ndxf>
  </rcc>
  <rcc rId="1241" sId="1" odxf="1" dxf="1">
    <oc r="J297">
      <f>SUM(H297/G297*100)</f>
    </oc>
    <nc r="J297">
      <f>SUM(H297/G297*100)</f>
    </nc>
    <odxf>
      <numFmt numFmtId="165" formatCode="0.0"/>
      <alignment wrapText="0" readingOrder="0"/>
    </odxf>
    <ndxf>
      <numFmt numFmtId="168" formatCode="#,##0.0"/>
      <alignment wrapText="1" readingOrder="0"/>
    </ndxf>
  </rcc>
  <rcc rId="1242" sId="1" odxf="1" dxf="1">
    <nc r="J298">
      <f>SUM(H298/G298*100)</f>
    </nc>
    <odxf>
      <font>
        <b/>
        <sz val="14"/>
        <name val="Times New Roman"/>
        <scheme val="none"/>
      </font>
      <numFmt numFmtId="165" formatCode="0.0"/>
      <alignment wrapText="0" readingOrder="0"/>
    </odxf>
    <ndxf>
      <font>
        <b val="0"/>
        <sz val="14"/>
        <name val="Times New Roman"/>
        <scheme val="none"/>
      </font>
      <numFmt numFmtId="168" formatCode="#,##0.0"/>
      <alignment wrapText="1" readingOrder="0"/>
    </ndxf>
  </rcc>
  <rcc rId="1243" sId="1" odxf="1" dxf="1">
    <oc r="J299">
      <f>SUM(H299/G299*100)</f>
    </oc>
    <nc r="J299">
      <f>SUM(H299/G299*100)</f>
    </nc>
    <odxf>
      <numFmt numFmtId="165" formatCode="0.0"/>
      <alignment wrapText="0" readingOrder="0"/>
    </odxf>
    <ndxf>
      <numFmt numFmtId="168" formatCode="#,##0.0"/>
      <alignment wrapText="1" readingOrder="0"/>
    </ndxf>
  </rcc>
  <rcc rId="1244" sId="1" odxf="1" dxf="1">
    <oc r="J300">
      <f>SUM(H300/G300*100)</f>
    </oc>
    <nc r="J300">
      <f>SUM(H300/G300*100)</f>
    </nc>
    <odxf>
      <numFmt numFmtId="165" formatCode="0.0"/>
      <alignment wrapText="0" readingOrder="0"/>
    </odxf>
    <ndxf>
      <numFmt numFmtId="168" formatCode="#,##0.0"/>
      <alignment wrapText="1" readingOrder="0"/>
    </ndxf>
  </rcc>
  <rfmt sheetId="1" sqref="J301" start="0" length="0">
    <dxf>
      <numFmt numFmtId="168" formatCode="#,##0.0"/>
      <alignment wrapText="1" readingOrder="0"/>
    </dxf>
  </rfmt>
  <rcc rId="1245" sId="1" odxf="1" dxf="1">
    <oc r="J302" t="inlineStr">
      <is>
        <t>в 2,2 р.б.</t>
      </is>
    </oc>
    <nc r="J302">
      <f>SUM(H302/G302*100)</f>
    </nc>
    <odxf>
      <numFmt numFmtId="165" formatCode="0.0"/>
      <alignment wrapText="0" readingOrder="0"/>
    </odxf>
    <ndxf>
      <numFmt numFmtId="168" formatCode="#,##0.0"/>
      <alignment wrapText="1" readingOrder="0"/>
    </ndxf>
  </rcc>
  <rcc rId="1246" sId="1" odxf="1" dxf="1">
    <oc r="J303" t="inlineStr">
      <is>
        <t>в 2,2 р.б.</t>
      </is>
    </oc>
    <nc r="J303">
      <f>SUM(H303/G303*100)</f>
    </nc>
    <odxf>
      <numFmt numFmtId="165" formatCode="0.0"/>
      <alignment wrapText="0" readingOrder="0"/>
    </odxf>
    <ndxf>
      <numFmt numFmtId="168" formatCode="#,##0.0"/>
      <alignment wrapText="1" readingOrder="0"/>
    </ndxf>
  </rcc>
  <rfmt sheetId="1" sqref="J304" start="0" length="0">
    <dxf>
      <numFmt numFmtId="168" formatCode="#,##0.0"/>
      <alignment wrapText="1" readingOrder="0"/>
    </dxf>
  </rfmt>
  <rcc rId="1247" sId="1" odxf="1" dxf="1">
    <oc r="J305" t="inlineStr">
      <is>
        <t>в 1,7 р.б.</t>
      </is>
    </oc>
    <nc r="J305">
      <f>SUM(H305/G305*100)</f>
    </nc>
    <odxf>
      <numFmt numFmtId="165" formatCode="0.0"/>
      <alignment wrapText="0" readingOrder="0"/>
    </odxf>
    <ndxf>
      <numFmt numFmtId="168" formatCode="#,##0.0"/>
      <alignment wrapText="1" readingOrder="0"/>
    </ndxf>
  </rcc>
  <rfmt sheetId="1" sqref="J306" start="0" length="0">
    <dxf>
      <numFmt numFmtId="168" formatCode="#,##0.0"/>
      <alignment wrapText="1" readingOrder="0"/>
    </dxf>
  </rfmt>
  <rcc rId="1248" sId="1" odxf="1" dxf="1">
    <oc r="J307" t="inlineStr">
      <is>
        <t>в 2,1 р.б.</t>
      </is>
    </oc>
    <nc r="J307">
      <f>SUM(H307/G307*100)</f>
    </nc>
    <odxf>
      <numFmt numFmtId="165" formatCode="0.0"/>
      <alignment wrapText="0" readingOrder="0"/>
    </odxf>
    <ndxf>
      <numFmt numFmtId="168" formatCode="#,##0.0"/>
      <alignment wrapText="1" readingOrder="0"/>
    </ndxf>
  </rcc>
  <rcc rId="1249" sId="1" odxf="1" dxf="1">
    <oc r="J308" t="inlineStr">
      <is>
        <t>в 2,2 р.б.</t>
      </is>
    </oc>
    <nc r="J308">
      <f>SUM(H308/G308*100)</f>
    </nc>
    <odxf>
      <numFmt numFmtId="165" formatCode="0.0"/>
      <alignment wrapText="0" readingOrder="0"/>
    </odxf>
    <ndxf>
      <numFmt numFmtId="168" formatCode="#,##0.0"/>
      <alignment wrapText="1" readingOrder="0"/>
    </ndxf>
  </rcc>
  <rcc rId="1250" sId="1">
    <oc r="J243">
      <f>SUM(H243/G243*100)</f>
    </oc>
    <nc r="J243"/>
  </rcc>
  <rcc rId="1251" sId="1">
    <oc r="J270">
      <v>0</v>
    </oc>
    <nc r="J270"/>
  </rcc>
  <rcc rId="1252" sId="1">
    <oc r="J272">
      <v>0</v>
    </oc>
    <nc r="J272"/>
  </rcc>
  <rcc rId="1253" sId="1">
    <oc r="J274">
      <v>0</v>
    </oc>
    <nc r="J274"/>
  </rcc>
  <rcv guid="{966D3932-E429-4C59-AC55-697D9EEA620A}" action="delete"/>
  <rdn rId="0" localSheetId="1" customView="1" name="Z_966D3932_E429_4C59_AC55_697D9EEA620A_.wvu.PrintTitles" hidden="1" oldHidden="1">
    <formula>общее!$6:$6</formula>
    <oldFormula>общее!$6:$6</oldFormula>
  </rdn>
  <rdn rId="0" localSheetId="1" customView="1" name="Z_966D3932_E429_4C59_AC55_697D9EEA620A_.wvu.FilterData" hidden="1" oldHidden="1">
    <formula>общее!$A$6:$U$549</formula>
    <oldFormula>общее!$A$6:$J$314</oldFormula>
  </rdn>
  <rcv guid="{966D3932-E429-4C59-AC55-697D9EEA620A}" action="add"/>
</revisions>
</file>

<file path=xl/revisions/revisionLog11211.xml><?xml version="1.0" encoding="utf-8"?>
<revisions xmlns="http://schemas.openxmlformats.org/spreadsheetml/2006/main" xmlns:r="http://schemas.openxmlformats.org/officeDocument/2006/relationships">
  <rcv guid="{BC4BF63E-98F8-4CE0-B0DE-A2A71C291EFE}" action="delete"/>
  <rdn rId="0" localSheetId="1" customView="1" name="Z_BC4BF63E_98F8_4CE0_B0DE_A2A71C291EFE_.wvu.FilterData" hidden="1" oldHidden="1">
    <formula>общее!$A$6:$J$313</formula>
    <oldFormula>общее!$A$6:$J$313</oldFormula>
  </rdn>
  <rcv guid="{BC4BF63E-98F8-4CE0-B0DE-A2A71C291EFE}" action="add"/>
</revisions>
</file>

<file path=xl/revisions/revisionLog112111.xml><?xml version="1.0" encoding="utf-8"?>
<revisions xmlns="http://schemas.openxmlformats.org/spreadsheetml/2006/main" xmlns:r="http://schemas.openxmlformats.org/officeDocument/2006/relationships">
  <rcv guid="{BE1C4A44-01B5-4ECE-8D55-C71095D37032}" action="delete"/>
  <rdn rId="0" localSheetId="1" customView="1" name="Z_BE1C4A44_01B5_4ECE_8D55_C71095D37032_.wvu.FilterData" hidden="1" oldHidden="1">
    <formula>общее!$A$6:$J$313</formula>
    <oldFormula>общее!$A$6:$J$313</oldFormula>
  </rdn>
  <rcv guid="{BE1C4A44-01B5-4ECE-8D55-C71095D37032}" action="add"/>
</revisions>
</file>

<file path=xl/revisions/revisionLog11212.xml><?xml version="1.0" encoding="utf-8"?>
<revisions xmlns="http://schemas.openxmlformats.org/spreadsheetml/2006/main" xmlns:r="http://schemas.openxmlformats.org/officeDocument/2006/relationships">
  <rfmt sheetId="1" sqref="C148:C210">
    <dxf>
      <fill>
        <patternFill patternType="none">
          <bgColor auto="1"/>
        </patternFill>
      </fill>
    </dxf>
  </rfmt>
  <rfmt sheetId="1" sqref="G148:G209">
    <dxf>
      <fill>
        <patternFill patternType="none">
          <bgColor auto="1"/>
        </patternFill>
      </fill>
    </dxf>
  </rfmt>
  <rcv guid="{D0621073-25BE-47D7-AC33-51146458D41C}" action="delete"/>
  <rdn rId="0" localSheetId="1" customView="1" name="Z_D0621073_25BE_47D7_AC33_51146458D41C_.wvu.Rows" hidden="1" oldHidden="1">
    <formula>общее!$200:$202</formula>
    <oldFormula>общее!$200:$202</oldFormula>
  </rdn>
  <rdn rId="0" localSheetId="1" customView="1" name="Z_D0621073_25BE_47D7_AC33_51146458D41C_.wvu.FilterData" hidden="1" oldHidden="1">
    <formula>общее!$A$6:$J$313</formula>
    <oldFormula>общее!$A$6:$J$313</oldFormula>
  </rdn>
  <rcv guid="{D0621073-25BE-47D7-AC33-51146458D41C}" action="add"/>
</revisions>
</file>

<file path=xl/revisions/revisionLog1122.xml><?xml version="1.0" encoding="utf-8"?>
<revisions xmlns="http://schemas.openxmlformats.org/spreadsheetml/2006/main" xmlns:r="http://schemas.openxmlformats.org/officeDocument/2006/relationships">
  <rfmt sheetId="1" sqref="D120">
    <dxf>
      <fill>
        <patternFill>
          <bgColor theme="0"/>
        </patternFill>
      </fill>
    </dxf>
  </rfmt>
  <rfmt sheetId="1" sqref="D121">
    <dxf>
      <fill>
        <patternFill>
          <bgColor theme="0"/>
        </patternFill>
      </fill>
    </dxf>
  </rfmt>
  <rfmt sheetId="1" sqref="D122">
    <dxf>
      <fill>
        <patternFill>
          <bgColor theme="0"/>
        </patternFill>
      </fill>
    </dxf>
  </rfmt>
  <rfmt sheetId="1" sqref="D123">
    <dxf>
      <fill>
        <patternFill>
          <bgColor theme="0"/>
        </patternFill>
      </fill>
    </dxf>
  </rfmt>
  <rfmt sheetId="1" sqref="D124">
    <dxf>
      <fill>
        <patternFill>
          <bgColor theme="0"/>
        </patternFill>
      </fill>
    </dxf>
  </rfmt>
  <rfmt sheetId="1" sqref="D126">
    <dxf>
      <fill>
        <patternFill>
          <bgColor theme="0"/>
        </patternFill>
      </fill>
    </dxf>
  </rfmt>
  <rfmt sheetId="1" sqref="D127">
    <dxf>
      <fill>
        <patternFill>
          <bgColor theme="0"/>
        </patternFill>
      </fill>
    </dxf>
  </rfmt>
  <rfmt sheetId="1" sqref="D128">
    <dxf>
      <fill>
        <patternFill>
          <bgColor theme="0"/>
        </patternFill>
      </fill>
    </dxf>
  </rfmt>
  <rfmt sheetId="1" sqref="D129">
    <dxf>
      <fill>
        <patternFill>
          <bgColor theme="0"/>
        </patternFill>
      </fill>
    </dxf>
  </rfmt>
  <rfmt sheetId="1" sqref="D130">
    <dxf>
      <fill>
        <patternFill>
          <bgColor theme="0"/>
        </patternFill>
      </fill>
    </dxf>
  </rfmt>
  <rfmt sheetId="1" sqref="D131">
    <dxf>
      <fill>
        <patternFill>
          <bgColor theme="0"/>
        </patternFill>
      </fill>
    </dxf>
  </rfmt>
  <rfmt sheetId="1" sqref="D132">
    <dxf>
      <fill>
        <patternFill>
          <bgColor theme="0"/>
        </patternFill>
      </fill>
    </dxf>
  </rfmt>
  <rfmt sheetId="1" sqref="D119">
    <dxf>
      <fill>
        <patternFill>
          <bgColor theme="0"/>
        </patternFill>
      </fill>
    </dxf>
  </rfmt>
  <rcv guid="{713A662A-DFDD-43FB-A56E-1E210432D89D}" action="delete"/>
  <rdn rId="0" localSheetId="1" customView="1" name="Z_713A662A_DFDD_43FB_A56E_1E210432D89D_.wvu.FilterData" hidden="1" oldHidden="1">
    <formula>общее!$A$6:$J$314</formula>
    <oldFormula>общее!$A$6:$J$314</oldFormula>
  </rdn>
  <rcv guid="{713A662A-DFDD-43FB-A56E-1E210432D89D}" action="add"/>
</revisions>
</file>

<file path=xl/revisions/revisionLog113.xml><?xml version="1.0" encoding="utf-8"?>
<revisions xmlns="http://schemas.openxmlformats.org/spreadsheetml/2006/main" xmlns:r="http://schemas.openxmlformats.org/officeDocument/2006/relationships">
  <rcc rId="775" sId="1" numFmtId="4">
    <oc r="D35">
      <v>125973.292</v>
    </oc>
    <nc r="D35">
      <v>125973.29300000001</v>
    </nc>
  </rcc>
  <rcc rId="776" sId="1" numFmtId="4">
    <oc r="D45">
      <v>58405.531999999999</v>
    </oc>
    <nc r="D45">
      <v>58405.531000000003</v>
    </nc>
  </rcc>
  <rcv guid="{95A7493F-2B11-406A-BB91-458FD9DC3BAE}" action="delete"/>
  <rdn rId="0" localSheetId="1" customView="1" name="Z_95A7493F_2B11_406A_BB91_458FD9DC3BAE_.wvu.PrintArea" hidden="1" oldHidden="1">
    <formula>общее!$A$1:$J$304</formula>
    <oldFormula>общее!$A$1:$J$304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общее!$A$6:$J$314</formula>
    <oldFormula>общее!$A$6:$J$314</oldFormula>
  </rdn>
  <rcv guid="{95A7493F-2B11-406A-BB91-458FD9DC3BAE}" action="add"/>
</revisions>
</file>

<file path=xl/revisions/revisionLog1131.xml><?xml version="1.0" encoding="utf-8"?>
<revisions xmlns="http://schemas.openxmlformats.org/spreadsheetml/2006/main" xmlns:r="http://schemas.openxmlformats.org/officeDocument/2006/relationships">
  <rfmt sheetId="1" sqref="A132:B147">
    <dxf>
      <fill>
        <patternFill patternType="none">
          <bgColor auto="1"/>
        </patternFill>
      </fill>
    </dxf>
  </rfmt>
  <rcv guid="{BC4BF63E-98F8-4CE0-B0DE-A2A71C291EFE}" action="delete"/>
  <rdn rId="0" localSheetId="1" customView="1" name="Z_BC4BF63E_98F8_4CE0_B0DE_A2A71C291EFE_.wvu.FilterData" hidden="1" oldHidden="1">
    <formula>общее!$A$6:$J$313</formula>
    <oldFormula>общее!$A$6:$J$313</oldFormula>
  </rdn>
  <rcv guid="{BC4BF63E-98F8-4CE0-B0DE-A2A71C291EFE}" action="add"/>
</revisions>
</file>

<file path=xl/revisions/revisionLog11311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общее!$A$1:$J$292</formula>
    <oldFormula>общее!$A$1:$J$292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общее!$A$6:$J$302</formula>
    <oldFormula>общее!$A$6:$J$302</oldFormula>
  </rdn>
  <rcv guid="{221AFC77-C97B-4D44-8163-7AA758A08BF9}" action="add"/>
</revisions>
</file>

<file path=xl/revisions/revisionLog114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общее!$A$1:$J$304</formula>
    <oldFormula>общее!$A$1:$J$304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общее!$A$6:$J$314</formula>
    <oldFormula>общее!$A$6:$J$314</oldFormula>
  </rdn>
  <rcv guid="{221AFC77-C97B-4D44-8163-7AA758A08BF9}" action="add"/>
</revisions>
</file>

<file path=xl/revisions/revisionLog1141.xml><?xml version="1.0" encoding="utf-8"?>
<revisions xmlns="http://schemas.openxmlformats.org/spreadsheetml/2006/main" xmlns:r="http://schemas.openxmlformats.org/officeDocument/2006/relationships">
  <rcc rId="692" sId="1" numFmtId="4">
    <oc r="C133">
      <v>165219.647</v>
    </oc>
    <nc r="C133">
      <v>245891.09589</v>
    </nc>
  </rcc>
  <rcc rId="693" sId="1" numFmtId="4">
    <oc r="C134">
      <v>33655.783000000003</v>
    </oc>
    <nc r="C134">
      <v>49885.83898</v>
    </nc>
  </rcc>
  <rcc rId="694" sId="1" numFmtId="4">
    <oc r="C135">
      <v>17074.881000000001</v>
    </oc>
    <nc r="C135">
      <v>25619.206429999998</v>
    </nc>
  </rcc>
  <rcc rId="695" sId="1" numFmtId="4">
    <oc r="C136">
      <v>5813.6059999999998</v>
    </oc>
    <nc r="C136">
      <v>8753.7629099999995</v>
    </nc>
  </rcc>
  <rcc rId="696" sId="1" numFmtId="4">
    <oc r="C138">
      <v>69545.434999999998</v>
    </oc>
    <nc r="C138">
      <v>102588.46122</v>
    </nc>
  </rcc>
  <rcc rId="697" sId="1" numFmtId="4">
    <oc r="C140">
      <v>2276.8249999999998</v>
    </oc>
    <nc r="C140">
      <v>5546.1121800000001</v>
    </nc>
  </rcc>
  <rcc rId="698" sId="1" numFmtId="4">
    <oc r="C141">
      <v>6584.2920000000004</v>
    </oc>
    <nc r="C141">
      <v>9385.9908200000009</v>
    </nc>
  </rcc>
  <rcc rId="699" sId="1" numFmtId="4">
    <oc r="C143">
      <v>1795.057</v>
    </oc>
    <nc r="C143">
      <v>2760.0618399999998</v>
    </nc>
  </rcc>
  <rcc rId="700" sId="1" numFmtId="4">
    <oc r="C144">
      <v>473.09800000000001</v>
    </oc>
    <nc r="C144">
      <v>711.44509000000005</v>
    </nc>
  </rcc>
  <rcc rId="701" sId="1" numFmtId="4">
    <oc r="C142">
      <v>2268.1559999999999</v>
    </oc>
    <nc r="C142">
      <f>C143+C144</f>
    </nc>
  </rcc>
  <rcc rId="702" sId="1" numFmtId="4">
    <oc r="C139">
      <v>8861.1170000000002</v>
    </oc>
    <nc r="C139">
      <f>C140+C141</f>
    </nc>
  </rcc>
  <rfmt sheetId="1" sqref="C132">
    <dxf>
      <numFmt numFmtId="169" formatCode="#,##0.0000"/>
    </dxf>
  </rfmt>
  <rfmt sheetId="1" sqref="C132">
    <dxf>
      <numFmt numFmtId="170" formatCode="#,##0.00000"/>
    </dxf>
  </rfmt>
  <rfmt sheetId="1" sqref="C132">
    <dxf>
      <numFmt numFmtId="169" formatCode="#,##0.0000"/>
    </dxf>
  </rfmt>
  <rfmt sheetId="1" sqref="C132">
    <dxf>
      <numFmt numFmtId="167" formatCode="#,##0.000"/>
    </dxf>
  </rfmt>
  <rfmt sheetId="1" sqref="C132:C147">
    <dxf>
      <fill>
        <patternFill patternType="none">
          <bgColor auto="1"/>
        </patternFill>
      </fill>
    </dxf>
  </rfmt>
  <rcc rId="703" sId="1" numFmtId="4">
    <oc r="G133">
      <v>10398.843000000001</v>
    </oc>
    <nc r="G133">
      <v>19621.245770000001</v>
    </nc>
  </rcc>
  <rcc rId="704" sId="1" numFmtId="4">
    <oc r="G134">
      <v>746.26099999999997</v>
    </oc>
    <nc r="G134">
      <v>1719.6945499999999</v>
    </nc>
  </rcc>
  <rcc rId="705" sId="1" numFmtId="4">
    <oc r="G135">
      <v>71.421999999999997</v>
    </oc>
    <nc r="G135">
      <v>421.49288999999999</v>
    </nc>
  </rcc>
  <rcc rId="706" sId="1" numFmtId="4">
    <oc r="G136">
      <v>172.87</v>
    </oc>
    <nc r="G136">
      <v>245.50949</v>
    </nc>
  </rcc>
  <rcc rId="707" sId="1" numFmtId="4">
    <oc r="G138">
      <v>3137.6660000000002</v>
    </oc>
    <nc r="G138">
      <v>6131.4691800000001</v>
    </nc>
  </rcc>
  <rcc rId="708" sId="1" numFmtId="4">
    <nc r="G143">
      <v>155</v>
    </nc>
  </rcc>
  <rcc rId="709" sId="1">
    <nc r="G142">
      <f>G143+G144</f>
    </nc>
  </rcc>
  <rcc rId="710" sId="1" numFmtId="4">
    <oc r="G137">
      <v>3137.6660000000002</v>
    </oc>
    <nc r="G137">
      <f>G138</f>
    </nc>
  </rcc>
  <rcc rId="711" sId="1">
    <nc r="G139">
      <f>G140+G141</f>
    </nc>
  </rcc>
  <rfmt sheetId="1" sqref="G132">
    <dxf>
      <numFmt numFmtId="169" formatCode="#,##0.0000"/>
    </dxf>
  </rfmt>
  <rfmt sheetId="1" sqref="G132">
    <dxf>
      <numFmt numFmtId="170" formatCode="#,##0.00000"/>
    </dxf>
  </rfmt>
  <rfmt sheetId="1" sqref="G132">
    <dxf>
      <numFmt numFmtId="169" formatCode="#,##0.0000"/>
    </dxf>
  </rfmt>
  <rfmt sheetId="1" sqref="G132">
    <dxf>
      <numFmt numFmtId="167" formatCode="#,##0.000"/>
    </dxf>
  </rfmt>
  <rfmt sheetId="1" sqref="G132:G147">
    <dxf>
      <fill>
        <patternFill patternType="none">
          <bgColor auto="1"/>
        </patternFill>
      </fill>
    </dxf>
  </rfmt>
  <rcv guid="{BC4BF63E-98F8-4CE0-B0DE-A2A71C291EFE}" action="delete"/>
  <rdn rId="0" localSheetId="1" customView="1" name="Z_BC4BF63E_98F8_4CE0_B0DE_A2A71C291EFE_.wvu.FilterData" hidden="1" oldHidden="1">
    <formula>общее!$A$6:$J$313</formula>
    <oldFormula>общее!$A$6:$J$313</oldFormula>
  </rdn>
  <rcv guid="{BC4BF63E-98F8-4CE0-B0DE-A2A71C291EFE}" action="add"/>
</revisions>
</file>

<file path=xl/revisions/revisionLog1142.xml><?xml version="1.0" encoding="utf-8"?>
<revisions xmlns="http://schemas.openxmlformats.org/spreadsheetml/2006/main" xmlns:r="http://schemas.openxmlformats.org/officeDocument/2006/relationships">
  <rcc rId="750" sId="1" numFmtId="4">
    <oc r="G120">
      <v>11034.450999999999</v>
    </oc>
    <nc r="G120">
      <v>19625.834999999999</v>
    </nc>
  </rcc>
  <rcc rId="751" sId="1" numFmtId="4">
    <oc r="G121">
      <v>15956.41</v>
    </oc>
    <nc r="G121">
      <v>35260.981</v>
    </nc>
  </rcc>
  <rcc rId="752" sId="1" numFmtId="4">
    <oc r="G122">
      <v>9.8989999999999991</v>
    </oc>
    <nc r="G122">
      <v>10.438000000000001</v>
    </nc>
  </rcc>
  <rcc rId="753" sId="1" numFmtId="4">
    <oc r="G123">
      <v>70.286000000000001</v>
    </oc>
    <nc r="G123">
      <v>71.453999999999994</v>
    </nc>
  </rcc>
  <rcc rId="754" sId="1" numFmtId="4">
    <oc r="G124">
      <v>262.851</v>
    </oc>
    <nc r="G124">
      <v>1796.96</v>
    </nc>
  </rcc>
  <rcc rId="755" sId="1" numFmtId="4">
    <oc r="G127">
      <v>2.161</v>
    </oc>
    <nc r="G127">
      <v>9.1539999999999999</v>
    </nc>
  </rcc>
  <rcc rId="756" sId="1" numFmtId="4">
    <oc r="G128">
      <v>1.0999999999999999E-2</v>
    </oc>
    <nc r="G128">
      <v>3.7999999999999999E-2</v>
    </nc>
  </rcc>
  <rcc rId="757" sId="1" numFmtId="4">
    <oc r="G130">
      <v>154.155</v>
    </oc>
    <nc r="G130">
      <v>560.64800000000002</v>
    </nc>
  </rcc>
  <rcc rId="758" sId="1" odxf="1" dxf="1" numFmtId="4">
    <oc r="G129">
      <v>154.155</v>
    </oc>
    <nc r="G129">
      <f>G130+G131</f>
    </nc>
    <odxf>
      <font>
        <sz val="14"/>
        <name val="Times New Roman"/>
        <scheme val="none"/>
      </font>
      <fill>
        <patternFill>
          <bgColor rgb="FFFFFF00"/>
        </patternFill>
      </fill>
    </odxf>
    <ndxf>
      <font>
        <sz val="14"/>
        <color indexed="8"/>
        <name val="Times New Roman"/>
        <scheme val="none"/>
      </font>
      <fill>
        <patternFill>
          <bgColor theme="0"/>
        </patternFill>
      </fill>
    </ndxf>
  </rcc>
  <rcc rId="759" sId="1" numFmtId="4">
    <oc r="G125">
      <v>2564</v>
    </oc>
    <nc r="G125">
      <v>2564.0360000000001</v>
    </nc>
  </rcc>
  <rcc rId="760" sId="1" numFmtId="4">
    <oc r="G126">
      <v>3323.627</v>
    </oc>
    <nc r="G126">
      <v>4671.5110000000004</v>
    </nc>
  </rcc>
</revisions>
</file>

<file path=xl/revisions/revisionLog115.xml><?xml version="1.0" encoding="utf-8"?>
<revisions xmlns="http://schemas.openxmlformats.org/spreadsheetml/2006/main" xmlns:r="http://schemas.openxmlformats.org/officeDocument/2006/relationships">
  <rfmt sheetId="1" sqref="D149:F210">
    <dxf>
      <fill>
        <patternFill>
          <bgColor rgb="FFFFFF00"/>
        </patternFill>
      </fill>
    </dxf>
  </rfmt>
  <rfmt sheetId="1" sqref="D149:F210">
    <dxf>
      <fill>
        <patternFill patternType="none">
          <bgColor auto="1"/>
        </patternFill>
      </fill>
    </dxf>
  </rfmt>
  <rcv guid="{D0621073-25BE-47D7-AC33-51146458D41C}" action="delete"/>
  <rdn rId="0" localSheetId="1" customView="1" name="Z_D0621073_25BE_47D7_AC33_51146458D41C_.wvu.Rows" hidden="1" oldHidden="1">
    <formula>общее!$201:$203</formula>
    <oldFormula>общее!$201:$203</oldFormula>
  </rdn>
  <rdn rId="0" localSheetId="1" customView="1" name="Z_D0621073_25BE_47D7_AC33_51146458D41C_.wvu.FilterData" hidden="1" oldHidden="1">
    <formula>общее!$A$6:$J$314</formula>
    <oldFormula>общее!$A$6:$J$314</oldFormula>
  </rdn>
  <rcv guid="{D0621073-25BE-47D7-AC33-51146458D41C}" action="add"/>
</revisions>
</file>

<file path=xl/revisions/revisionLog1151.xml><?xml version="1.0" encoding="utf-8"?>
<revisions xmlns="http://schemas.openxmlformats.org/spreadsheetml/2006/main" xmlns:r="http://schemas.openxmlformats.org/officeDocument/2006/relationships">
  <rcc rId="774" sId="1">
    <oc r="E119">
      <f>SUM(D119-C119)</f>
    </oc>
    <nc r="E119">
      <f>SUM(D119-C119)</f>
    </nc>
  </rcc>
</revisions>
</file>

<file path=xl/revisions/revisionLog1152.xml><?xml version="1.0" encoding="utf-8"?>
<revisions xmlns="http://schemas.openxmlformats.org/spreadsheetml/2006/main" xmlns:r="http://schemas.openxmlformats.org/officeDocument/2006/relationships">
  <rfmt sheetId="1" sqref="D125">
    <dxf>
      <fill>
        <patternFill>
          <bgColor theme="0"/>
        </patternFill>
      </fill>
    </dxf>
  </rfmt>
</revisions>
</file>

<file path=xl/revisions/revisionLog11521.xml><?xml version="1.0" encoding="utf-8"?>
<revisions xmlns="http://schemas.openxmlformats.org/spreadsheetml/2006/main" xmlns:r="http://schemas.openxmlformats.org/officeDocument/2006/relationships">
  <rfmt sheetId="1" sqref="D119:D132">
    <dxf>
      <fill>
        <patternFill>
          <bgColor rgb="FFFFFF00"/>
        </patternFill>
      </fill>
    </dxf>
  </rfmt>
  <rfmt sheetId="1" sqref="G119">
    <dxf>
      <fill>
        <patternFill>
          <bgColor theme="0"/>
        </patternFill>
      </fill>
    </dxf>
  </rfmt>
</revisions>
</file>

<file path=xl/revisions/revisionLog116.xml><?xml version="1.0" encoding="utf-8"?>
<revisions xmlns="http://schemas.openxmlformats.org/spreadsheetml/2006/main" xmlns:r="http://schemas.openxmlformats.org/officeDocument/2006/relationships">
  <rcc rId="991" sId="1" numFmtId="4">
    <nc r="D270">
      <v>38</v>
    </nc>
  </rcc>
  <rcc rId="992" sId="1" numFmtId="4">
    <oc r="D271">
      <v>4094.777</v>
    </oc>
    <nc r="D271">
      <v>9988.5779999999995</v>
    </nc>
  </rcc>
  <rcc rId="993" sId="1" numFmtId="4">
    <oc r="H271">
      <v>17955.741999999998</v>
    </oc>
    <nc r="H271">
      <v>33675.571000000004</v>
    </nc>
  </rcc>
  <rcc rId="994" sId="1" numFmtId="4">
    <oc r="H273">
      <v>45173.743999999999</v>
    </oc>
    <nc r="H273">
      <v>101109.099</v>
    </nc>
  </rcc>
  <rcc rId="995" sId="1" numFmtId="4">
    <oc r="D274">
      <v>170.24</v>
    </oc>
    <nc r="D274">
      <v>243.18</v>
    </nc>
  </rcc>
  <rcc rId="996" sId="1" numFmtId="4">
    <oc r="D276">
      <v>5561.0590000000002</v>
    </oc>
    <nc r="D276">
      <v>9998.2990000000009</v>
    </nc>
  </rcc>
  <rcc rId="997" sId="1" numFmtId="4">
    <oc r="D275">
      <v>5561.0590000000002</v>
    </oc>
    <nc r="D275">
      <f>D276</f>
    </nc>
  </rcc>
  <rfmt sheetId="1" sqref="D269:D277">
    <dxf>
      <fill>
        <patternFill>
          <bgColor theme="0"/>
        </patternFill>
      </fill>
    </dxf>
  </rfmt>
  <rfmt sheetId="1" sqref="H269:H276">
    <dxf>
      <fill>
        <patternFill>
          <bgColor theme="0"/>
        </patternFill>
      </fill>
    </dxf>
  </rfmt>
  <rfmt sheetId="1" sqref="E269:F276">
    <dxf>
      <fill>
        <patternFill>
          <bgColor theme="0"/>
        </patternFill>
      </fill>
    </dxf>
  </rfmt>
  <rfmt sheetId="1" sqref="E277:F277">
    <dxf>
      <fill>
        <patternFill>
          <bgColor theme="0"/>
        </patternFill>
      </fill>
    </dxf>
  </rfmt>
  <rfmt sheetId="1" sqref="G277:J277">
    <dxf>
      <fill>
        <patternFill>
          <bgColor theme="0"/>
        </patternFill>
      </fill>
    </dxf>
  </rfmt>
  <rcc rId="998" sId="1" odxf="1" dxf="1">
    <oc r="J269" t="inlineStr">
      <is>
        <t>в 23,5 р.б.</t>
      </is>
    </oc>
    <nc r="J269">
      <f>SUM(H269/G269*100)</f>
    </nc>
    <odxf>
      <font>
        <b/>
        <sz val="14"/>
        <name val="Times New Roman"/>
        <scheme val="none"/>
      </font>
      <fill>
        <patternFill>
          <bgColor rgb="FFFFFF00"/>
        </patternFill>
      </fill>
    </odxf>
    <ndxf>
      <font>
        <b val="0"/>
        <sz val="14"/>
        <name val="Times New Roman"/>
        <scheme val="none"/>
      </font>
      <fill>
        <patternFill>
          <bgColor theme="0"/>
        </patternFill>
      </fill>
    </ndxf>
  </rcc>
  <rfmt sheetId="1" sqref="J270" start="0" length="0">
    <dxf>
      <fill>
        <patternFill>
          <bgColor theme="0"/>
        </patternFill>
      </fill>
    </dxf>
  </rfmt>
  <rcc rId="999" sId="1" odxf="1" dxf="1">
    <oc r="J271" t="inlineStr">
      <is>
        <t>в 29,7 р.б.</t>
      </is>
    </oc>
    <nc r="J271">
      <f>SUM(H271/G271*100)</f>
    </nc>
    <odxf>
      <fill>
        <patternFill>
          <bgColor rgb="FFFFFF00"/>
        </patternFill>
      </fill>
    </odxf>
    <ndxf>
      <fill>
        <patternFill>
          <bgColor theme="0"/>
        </patternFill>
      </fill>
    </ndxf>
  </rcc>
  <rfmt sheetId="1" sqref="J272" start="0" length="0">
    <dxf>
      <fill>
        <patternFill>
          <bgColor theme="0"/>
        </patternFill>
      </fill>
    </dxf>
  </rfmt>
  <rcc rId="1000" sId="1" odxf="1" dxf="1">
    <oc r="J273" t="inlineStr">
      <is>
        <t>в 22,0 р.б.</t>
      </is>
    </oc>
    <nc r="J273">
      <f>SUM(H273/G273*100)</f>
    </nc>
    <odxf>
      <fill>
        <patternFill>
          <bgColor rgb="FFFFFF00"/>
        </patternFill>
      </fill>
    </odxf>
    <ndxf>
      <fill>
        <patternFill>
          <bgColor theme="0"/>
        </patternFill>
      </fill>
    </ndxf>
  </rcc>
  <rfmt sheetId="1" sqref="J274" start="0" length="0">
    <dxf>
      <fill>
        <patternFill>
          <bgColor theme="0"/>
        </patternFill>
      </fill>
    </dxf>
  </rfmt>
  <rcc rId="1001" sId="1" odxf="1" dxf="1">
    <oc r="J275" t="inlineStr">
      <is>
        <t>в 3,7 р.б.</t>
      </is>
    </oc>
    <nc r="J275">
      <f>SUM(H275/G275*100)</f>
    </nc>
    <odxf>
      <fill>
        <patternFill>
          <bgColor rgb="FFFFFF00"/>
        </patternFill>
      </fill>
    </odxf>
    <ndxf>
      <fill>
        <patternFill>
          <bgColor theme="0"/>
        </patternFill>
      </fill>
    </ndxf>
  </rcc>
  <rcc rId="1002" sId="1" odxf="1" dxf="1">
    <oc r="J276" t="inlineStr">
      <is>
        <t>в 3,7 р.б.</t>
      </is>
    </oc>
    <nc r="J276">
      <f>SUM(H276/G276*100)</f>
    </nc>
    <odxf>
      <fill>
        <patternFill>
          <bgColor rgb="FFFFFF00"/>
        </patternFill>
      </fill>
    </odxf>
    <ndxf>
      <fill>
        <patternFill>
          <bgColor theme="0"/>
        </patternFill>
      </fill>
    </ndxf>
  </rcc>
  <rcc rId="1003" sId="1" numFmtId="4">
    <nc r="J270">
      <v>0</v>
    </nc>
  </rcc>
  <rcc rId="1004" sId="1" numFmtId="4">
    <nc r="J272">
      <v>0</v>
    </nc>
  </rcc>
  <rcc rId="1005" sId="1" numFmtId="4">
    <nc r="J274">
      <v>0</v>
    </nc>
  </rcc>
  <rfmt sheetId="1" sqref="I269:I276">
    <dxf>
      <fill>
        <patternFill>
          <bgColor theme="0"/>
        </patternFill>
      </fill>
    </dxf>
  </rfmt>
</revisions>
</file>

<file path=xl/revisions/revisionLog1161.xml><?xml version="1.0" encoding="utf-8"?>
<revisions xmlns="http://schemas.openxmlformats.org/spreadsheetml/2006/main" xmlns:r="http://schemas.openxmlformats.org/officeDocument/2006/relationships">
  <rcc rId="807" sId="1" numFmtId="4">
    <nc r="C270">
      <v>9.1999999999999993</v>
    </nc>
  </rcc>
  <rfmt sheetId="1" sqref="C270" start="0" length="2147483647">
    <dxf>
      <font>
        <b val="0"/>
      </font>
    </dxf>
  </rfmt>
  <rcc rId="808" sId="1" numFmtId="4">
    <oc r="C271">
      <v>4880.6130000000003</v>
    </oc>
    <nc r="C271">
      <v>8225.6859999999997</v>
    </nc>
  </rcc>
  <rcc rId="809" sId="1" numFmtId="4">
    <nc r="G272">
      <v>0</v>
    </nc>
  </rcc>
  <rcc rId="810" sId="1" numFmtId="4">
    <nc r="C272">
      <v>0</v>
    </nc>
  </rcc>
  <rcc rId="811" sId="1" numFmtId="4">
    <oc r="C274">
      <v>171.76599999999999</v>
    </oc>
    <nc r="C274">
      <v>245.38</v>
    </nc>
  </rcc>
  <rcc rId="812" sId="1" numFmtId="4">
    <nc r="C273">
      <v>0</v>
    </nc>
  </rcc>
  <rcc rId="813" sId="1" numFmtId="4">
    <oc r="C276">
      <v>2403.8049999999998</v>
    </oc>
    <nc r="C276">
      <v>3213.7240000000002</v>
    </nc>
  </rcc>
  <rfmt sheetId="1" sqref="C269:C277">
    <dxf>
      <fill>
        <patternFill>
          <bgColor theme="0"/>
        </patternFill>
      </fill>
    </dxf>
  </rfmt>
  <rcc rId="814" sId="1" numFmtId="4">
    <nc r="G270">
      <v>0</v>
    </nc>
  </rcc>
  <rcc rId="815" sId="1" numFmtId="4">
    <oc r="G271">
      <v>604.827</v>
    </oc>
    <nc r="G271">
      <v>10022.982</v>
    </nc>
  </rcc>
  <rcc rId="816" sId="1" numFmtId="4">
    <oc r="G273">
      <v>2050</v>
    </oc>
    <nc r="G273">
      <v>15497.45</v>
    </nc>
  </rcc>
  <rcc rId="817" sId="1" numFmtId="4">
    <nc r="G274">
      <v>0</v>
    </nc>
  </rcc>
  <rcc rId="818" sId="1" numFmtId="4">
    <oc r="G276">
      <v>42.384999999999998</v>
    </oc>
    <nc r="G276">
      <v>48.884999999999998</v>
    </nc>
  </rcc>
  <rcc rId="819" sId="1" numFmtId="4">
    <oc r="G275">
      <v>42.384999999999998</v>
    </oc>
    <nc r="G275">
      <f>G276</f>
    </nc>
  </rcc>
  <rfmt sheetId="1" sqref="G269:G276">
    <dxf>
      <fill>
        <patternFill>
          <bgColor theme="0"/>
        </patternFill>
      </fill>
    </dxf>
  </rfmt>
</revisions>
</file>

<file path=xl/revisions/revisionLog11611.xml><?xml version="1.0" encoding="utf-8"?>
<revisions xmlns="http://schemas.openxmlformats.org/spreadsheetml/2006/main" xmlns:r="http://schemas.openxmlformats.org/officeDocument/2006/relationships">
  <rcv guid="{95A7493F-2B11-406A-BB91-458FD9DC3BAE}" action="delete"/>
  <rdn rId="0" localSheetId="1" customView="1" name="Z_95A7493F_2B11_406A_BB91_458FD9DC3BAE_.wvu.PrintArea" hidden="1" oldHidden="1">
    <formula>общее!$A$1:$J$304</formula>
    <oldFormula>общее!$A$1:$J$304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общее!$A$6:$J$314</formula>
    <oldFormula>общее!$A$6:$J$314</oldFormula>
  </rdn>
  <rcv guid="{95A7493F-2B11-406A-BB91-458FD9DC3BAE}" action="add"/>
</revisions>
</file>

<file path=xl/revisions/revisionLog1162.xml><?xml version="1.0" encoding="utf-8"?>
<revisions xmlns="http://schemas.openxmlformats.org/spreadsheetml/2006/main" xmlns:r="http://schemas.openxmlformats.org/officeDocument/2006/relationships">
  <rcc rId="868" sId="1" numFmtId="4">
    <oc r="D151">
      <v>71289.077999999994</v>
    </oc>
    <nc r="D151">
      <v>80667.725999999995</v>
    </nc>
  </rcc>
  <rcc rId="869" sId="1" numFmtId="4">
    <oc r="D152">
      <v>76908.122000000003</v>
    </oc>
    <nc r="D152">
      <v>76515.358999999997</v>
    </nc>
  </rcc>
  <rcc rId="870" sId="1" numFmtId="4">
    <oc r="D154">
      <v>84.745999999999995</v>
    </oc>
    <nc r="D154">
      <v>104.012</v>
    </nc>
  </rcc>
  <rcc rId="871" sId="1" numFmtId="4">
    <oc r="D155">
      <v>536.60799999999995</v>
    </oc>
    <nc r="D155">
      <v>585.01300000000003</v>
    </nc>
  </rcc>
  <rcc rId="872" sId="1" numFmtId="4">
    <oc r="D157">
      <v>135.84700000000001</v>
    </oc>
    <nc r="D157">
      <v>830.04399999999998</v>
    </nc>
  </rcc>
  <rcc rId="873" sId="1" numFmtId="4">
    <oc r="D158">
      <v>1247.7729999999999</v>
    </oc>
    <nc r="D158">
      <v>1836.318</v>
    </nc>
  </rcc>
  <rcc rId="874" sId="1" numFmtId="4">
    <oc r="D159">
      <v>2875.6410000000001</v>
    </oc>
    <nc r="D159">
      <v>4629.7299999999996</v>
    </nc>
  </rcc>
  <rcc rId="875" sId="1" numFmtId="4">
    <oc r="D160">
      <v>335.25400000000002</v>
    </oc>
    <nc r="D160">
      <v>1122.934</v>
    </nc>
  </rcc>
  <rcc rId="876" sId="1" numFmtId="4">
    <oc r="D161">
      <v>485.279</v>
    </oc>
    <nc r="D161">
      <v>826.12699999999995</v>
    </nc>
  </rcc>
  <rcc rId="877" sId="1" numFmtId="4">
    <oc r="D162">
      <v>43909.999000000003</v>
    </oc>
    <nc r="D162">
      <v>68900</v>
    </nc>
  </rcc>
  <rcc rId="878" sId="1" numFmtId="4">
    <oc r="D164">
      <v>1756.2629999999999</v>
    </oc>
    <nc r="D164">
      <v>2801.7779999999998</v>
    </nc>
  </rcc>
  <rcc rId="879" sId="1" numFmtId="4">
    <oc r="D165">
      <v>257.14</v>
    </oc>
    <nc r="D165">
      <v>404.2</v>
    </nc>
  </rcc>
  <rcc rId="880" sId="1" numFmtId="4">
    <oc r="D166">
      <v>86677.808000000005</v>
    </oc>
    <nc r="D166">
      <v>128951.53</v>
    </nc>
  </rcc>
  <rcc rId="881" sId="1" numFmtId="4">
    <oc r="D167">
      <v>11377.803</v>
    </oc>
    <nc r="D167">
      <v>17206.095000000001</v>
    </nc>
  </rcc>
  <rcc rId="882" sId="1" numFmtId="4">
    <oc r="D169">
      <v>1334.6959999999999</v>
    </oc>
    <nc r="D169">
      <v>1917.8789999999999</v>
    </nc>
  </rcc>
  <rcc rId="883" sId="1" numFmtId="4">
    <oc r="D170">
      <v>31618.282999999999</v>
    </oc>
    <nc r="D170">
      <v>45867.364999999998</v>
    </nc>
  </rcc>
  <rcc rId="884" sId="1" numFmtId="4">
    <oc r="D171">
      <v>89.349000000000004</v>
    </oc>
    <nc r="D171">
      <v>298.291</v>
    </nc>
  </rcc>
  <rcc rId="885" sId="1" numFmtId="4">
    <oc r="D172">
      <v>387.88900000000001</v>
    </oc>
    <nc r="D172">
      <v>585.88099999999997</v>
    </nc>
  </rcc>
  <rcc rId="886" sId="1" numFmtId="4">
    <oc r="D174">
      <v>50732.748</v>
    </oc>
    <nc r="D174">
      <v>77178.173999999999</v>
    </nc>
  </rcc>
  <rcc rId="887" sId="1" numFmtId="4">
    <oc r="D175">
      <v>16768.169000000002</v>
    </oc>
    <nc r="D175">
      <v>25451.315999999999</v>
    </nc>
  </rcc>
  <rcc rId="888" sId="1" numFmtId="4">
    <oc r="D177">
      <v>1071.2239999999999</v>
    </oc>
    <nc r="D177">
      <v>1857.15</v>
    </nc>
  </rcc>
  <rcc rId="889" sId="1" numFmtId="4">
    <oc r="D178">
      <v>74.094999999999999</v>
    </oc>
    <nc r="D178">
      <v>109.482</v>
    </nc>
  </rcc>
  <rcc rId="890" sId="1" numFmtId="4">
    <oc r="D180">
      <v>5385.64</v>
    </oc>
    <nc r="D180">
      <v>12884.380999999999</v>
    </nc>
  </rcc>
  <rcc rId="891" sId="1" numFmtId="4">
    <oc r="D176">
      <v>8782.125</v>
    </oc>
    <nc r="D176">
      <v>13382.076999999999</v>
    </nc>
  </rcc>
  <rcc rId="892" sId="1" numFmtId="4">
    <oc r="D179">
      <v>6.202</v>
    </oc>
    <nc r="D179">
      <v>15.484999999999999</v>
    </nc>
  </rcc>
  <rcc rId="893" sId="1" numFmtId="4">
    <oc r="D181">
      <v>202.57900000000001</v>
    </oc>
    <nc r="D181">
      <v>251.84899999999999</v>
    </nc>
  </rcc>
  <rcc rId="894" sId="1">
    <oc r="F177" t="inlineStr">
      <is>
        <t>в 9,9 р.б.</t>
      </is>
    </oc>
    <nc r="F177" t="inlineStr">
      <is>
        <t>в 5,0 р.б.</t>
      </is>
    </nc>
  </rcc>
  <rcc rId="895" sId="1">
    <oc r="E178">
      <f>SUM(D178-C178)</f>
    </oc>
    <nc r="E178">
      <f>SUM(D178-C178)</f>
    </nc>
  </rcc>
  <rcc rId="896" sId="1">
    <oc r="F178" t="inlineStr">
      <is>
        <t>в 1,5 р.б.</t>
      </is>
    </oc>
    <nc r="F178">
      <f>SUM(D178/C178*100)</f>
    </nc>
  </rcc>
  <rcc rId="897" sId="1">
    <oc r="F181" t="inlineStr">
      <is>
        <t>в 1,8 р.б.</t>
      </is>
    </oc>
    <nc r="F181">
      <f>SUM(D181/C181*100)</f>
    </nc>
  </rcc>
  <rcc rId="898" sId="1" numFmtId="4">
    <oc r="D183">
      <v>13482.687</v>
    </oc>
    <nc r="D183">
      <v>19823.330000000002</v>
    </nc>
  </rcc>
  <rcc rId="899" sId="1" numFmtId="4">
    <oc r="D184">
      <v>1912.393</v>
    </oc>
    <nc r="D184">
      <v>2811.0250000000001</v>
    </nc>
  </rcc>
  <rcc rId="900" sId="1" numFmtId="4">
    <oc r="D186">
      <v>1048.1759999999999</v>
    </oc>
    <nc r="D186">
      <v>1571.8009999999999</v>
    </nc>
  </rcc>
  <rcc rId="901" sId="1" numFmtId="4">
    <oc r="D188">
      <v>21.414000000000001</v>
    </oc>
    <nc r="D188">
      <v>182.66300000000001</v>
    </nc>
  </rcc>
  <rcc rId="902" sId="1" numFmtId="4">
    <oc r="D190">
      <v>1870.83</v>
    </oc>
    <nc r="D190">
      <v>2191.5630000000001</v>
    </nc>
  </rcc>
  <rcc rId="903" sId="1">
    <oc r="F190" t="inlineStr">
      <is>
        <t>в 5,1 р.б.</t>
      </is>
    </oc>
    <nc r="F190" t="inlineStr">
      <is>
        <t>в 2,5 р.б.</t>
      </is>
    </nc>
  </rcc>
  <rcc rId="904" sId="1">
    <oc r="F189" t="inlineStr">
      <is>
        <t>в 5,1 р.б.</t>
      </is>
    </oc>
    <nc r="F189" t="inlineStr">
      <is>
        <t>в 2,5 р.б.</t>
      </is>
    </nc>
  </rcc>
  <rcc rId="905" sId="1" numFmtId="4">
    <oc r="D191">
      <v>3477.5140000000001</v>
    </oc>
    <nc r="D191">
      <v>12751.111000000001</v>
    </nc>
  </rcc>
  <rcc rId="906" sId="1">
    <oc r="F191" t="inlineStr">
      <is>
        <t>в 3,1 р.б.</t>
      </is>
    </oc>
    <nc r="F191">
      <f>SUM(D191/C191*100)</f>
    </nc>
  </rcc>
  <rcc rId="907" sId="1" numFmtId="4">
    <oc r="D192">
      <v>929.60900000000004</v>
    </oc>
    <nc r="D192">
      <v>1404.056</v>
    </nc>
  </rcc>
  <rcc rId="908" sId="1" numFmtId="4">
    <oc r="D195">
      <v>0</v>
    </oc>
    <nc r="D195">
      <v>8.4000000000000005E-2</v>
    </nc>
  </rcc>
  <rcc rId="909" sId="1">
    <nc r="F195">
      <f>SUM(D195/C195*100)</f>
    </nc>
  </rcc>
  <rcc rId="910" sId="1" numFmtId="4">
    <oc r="D196">
      <v>31.058</v>
    </oc>
    <nc r="D196">
      <v>38.729999999999997</v>
    </nc>
  </rcc>
  <rcc rId="911" sId="1" numFmtId="4">
    <oc r="D198">
      <v>5520.0929999999998</v>
    </oc>
    <nc r="D198">
      <v>9907.5869999999995</v>
    </nc>
  </rcc>
  <rcc rId="912" sId="1" numFmtId="4">
    <oc r="D199">
      <v>928.04100000000005</v>
    </oc>
    <nc r="D199">
      <v>1215.0309999999999</v>
    </nc>
  </rcc>
  <rcc rId="913" sId="1" numFmtId="4">
    <oc r="D207">
      <v>2873.1239999999998</v>
    </oc>
    <nc r="D207">
      <v>4476.5510000000004</v>
    </nc>
  </rcc>
  <rcc rId="914" sId="1" numFmtId="4">
    <oc r="D209">
      <v>3397.2020000000002</v>
    </oc>
    <nc r="D209">
      <v>5499.473</v>
    </nc>
  </rcc>
  <rcc rId="915" sId="1" numFmtId="4">
    <oc r="D210">
      <v>3440.7669999999998</v>
    </oc>
    <nc r="D210">
      <v>7180.2269999999999</v>
    </nc>
  </rcc>
  <rcc rId="916" sId="1">
    <oc r="F210" t="inlineStr">
      <is>
        <t>в 1,7 р.б.</t>
      </is>
    </oc>
    <nc r="F210" t="inlineStr">
      <is>
        <t>в 1,8 р.б.</t>
      </is>
    </nc>
  </rcc>
  <rcc rId="917" sId="1" numFmtId="4">
    <oc r="D168">
      <v>41153.019999999997</v>
    </oc>
    <nc r="D168">
      <v>61329.07</v>
    </nc>
  </rcc>
  <rcc rId="918" sId="1" numFmtId="4">
    <oc r="D200">
      <v>619.61800000000005</v>
    </oc>
    <nc r="D200">
      <v>897.04300000000001</v>
    </nc>
  </rcc>
  <rcc rId="919" sId="1" numFmtId="4">
    <oc r="D194">
      <v>109.456</v>
    </oc>
    <nc r="D194">
      <v>217.06200000000001</v>
    </nc>
  </rcc>
  <rcv guid="{D0621073-25BE-47D7-AC33-51146458D41C}" action="delete"/>
  <rdn rId="0" localSheetId="1" customView="1" name="Z_D0621073_25BE_47D7_AC33_51146458D41C_.wvu.Rows" hidden="1" oldHidden="1">
    <formula>общее!$201:$203</formula>
    <oldFormula>общее!$201:$203</oldFormula>
  </rdn>
  <rdn rId="0" localSheetId="1" customView="1" name="Z_D0621073_25BE_47D7_AC33_51146458D41C_.wvu.FilterData" hidden="1" oldHidden="1">
    <formula>общее!$A$6:$J$314</formula>
    <oldFormula>общее!$A$6:$J$314</oldFormula>
  </rdn>
  <rcv guid="{D0621073-25BE-47D7-AC33-51146458D41C}" action="add"/>
</revisions>
</file>

<file path=xl/revisions/revisionLog11621.xml><?xml version="1.0" encoding="utf-8"?>
<revisions xmlns="http://schemas.openxmlformats.org/spreadsheetml/2006/main" xmlns:r="http://schemas.openxmlformats.org/officeDocument/2006/relationships">
  <rcc rId="820" sId="1" numFmtId="4">
    <nc r="C294">
      <v>5205</v>
    </nc>
  </rcc>
  <rfmt sheetId="1" sqref="C294">
    <dxf>
      <fill>
        <patternFill>
          <bgColor theme="0"/>
        </patternFill>
      </fill>
    </dxf>
  </rfmt>
  <rfmt sheetId="1" sqref="D294">
    <dxf>
      <fill>
        <patternFill>
          <bgColor theme="0"/>
        </patternFill>
      </fill>
    </dxf>
  </rfmt>
  <rcc rId="821" sId="1">
    <oc r="E294">
      <f>SUM(D294-C294)</f>
    </oc>
    <nc r="E294">
      <f>SUM(D294-C294)</f>
    </nc>
  </rcc>
  <rfmt sheetId="1" sqref="E294">
    <dxf>
      <fill>
        <patternFill>
          <bgColor theme="0"/>
        </patternFill>
      </fill>
    </dxf>
  </rfmt>
</revisions>
</file>

<file path=xl/revisions/revisionLog117.xml><?xml version="1.0" encoding="utf-8"?>
<revisions xmlns="http://schemas.openxmlformats.org/spreadsheetml/2006/main" xmlns:r="http://schemas.openxmlformats.org/officeDocument/2006/relationships">
  <rcc rId="846" sId="1">
    <oc r="A1" t="inlineStr">
      <is>
        <t>Інформація про виконання бюджету міста Миколаєва за 9 місяців  2019 року  (з динамікою змін порівняно за 9 місців  2018 року)</t>
      </is>
    </oc>
    <nc r="A1" t="inlineStr">
      <is>
        <t>Інформація про виконання бюджету міста Миколаєва за 9 місяців  2019 року  (з динамікою змін порівняно з 9 місяцями  2018 року)</t>
      </is>
    </nc>
  </rcc>
  <rcc rId="847" sId="1">
    <oc r="B29" t="inlineStr">
      <is>
        <t>Податок майно</t>
      </is>
    </oc>
    <nc r="B29" t="inlineStr">
      <is>
        <t>Податок на майно</t>
      </is>
    </nc>
  </rcc>
  <rcv guid="{221AFC77-C97B-4D44-8163-7AA758A08BF9}" action="delete"/>
  <rdn rId="0" localSheetId="1" customView="1" name="Z_221AFC77_C97B_4D44_8163_7AA758A08BF9_.wvu.PrintArea" hidden="1" oldHidden="1">
    <formula>общее!$A$1:$J$304</formula>
    <oldFormula>общее!$A$1:$J$304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общее!$A$6:$J$314</formula>
    <oldFormula>общее!$A$6:$J$314</oldFormula>
  </rdn>
  <rcv guid="{221AFC77-C97B-4D44-8163-7AA758A08BF9}" action="add"/>
</revisions>
</file>

<file path=xl/revisions/revisionLog118.xml><?xml version="1.0" encoding="utf-8"?>
<revisions xmlns="http://schemas.openxmlformats.org/spreadsheetml/2006/main" xmlns:r="http://schemas.openxmlformats.org/officeDocument/2006/relationships">
  <rcc rId="942" sId="1" numFmtId="4">
    <oc r="C235">
      <v>19146.538</v>
    </oc>
    <nc r="C235">
      <v>30562.440999999999</v>
    </nc>
  </rcc>
  <rcc rId="943" sId="1" numFmtId="4">
    <oc r="C237">
      <v>3871.3519999999999</v>
    </oc>
    <nc r="C237">
      <v>6692.6679999999997</v>
    </nc>
  </rcc>
  <rcc rId="944" sId="1" numFmtId="4">
    <oc r="D237">
      <v>6618.0870000000004</v>
    </oc>
    <nc r="D237">
      <v>6692.6679999999997</v>
    </nc>
  </rcc>
  <rcc rId="945" sId="1" numFmtId="4">
    <oc r="D239">
      <v>41148.591999999997</v>
    </oc>
    <nc r="D239">
      <v>42365.213000000003</v>
    </nc>
  </rcc>
  <rcc rId="946" sId="1" numFmtId="4">
    <oc r="D240">
      <v>50820.94</v>
    </oc>
    <nc r="D240">
      <v>98085.014999999999</v>
    </nc>
  </rcc>
  <rcc rId="947" sId="1" numFmtId="4">
    <oc r="D241">
      <v>302.315</v>
    </oc>
    <nc r="D241">
      <v>328.56799999999998</v>
    </nc>
  </rcc>
  <rcc rId="948" sId="1" numFmtId="4">
    <oc r="D248">
      <v>8.8369999999999997</v>
    </oc>
    <nc r="D248">
      <v>221.32900000000001</v>
    </nc>
  </rcc>
  <rcc rId="949" sId="1" numFmtId="4">
    <oc r="C239">
      <v>31027.669000000002</v>
    </oc>
    <nc r="C239">
      <v>42365.213000000003</v>
    </nc>
  </rcc>
  <rcc rId="950" sId="1" numFmtId="4">
    <oc r="C240">
      <v>50715.798000000003</v>
    </oc>
    <nc r="C240">
      <v>98085.014999999999</v>
    </nc>
  </rcc>
  <rcc rId="951" sId="1" numFmtId="4">
    <oc r="C241">
      <v>148.23099999999999</v>
    </oc>
    <nc r="C241">
      <v>328.56799999999998</v>
    </nc>
  </rcc>
  <rcc rId="952" sId="1" numFmtId="4">
    <nc r="C248">
      <v>221.32900000000001</v>
    </nc>
  </rcc>
  <rfmt sheetId="1" sqref="C248">
    <dxf>
      <fill>
        <patternFill patternType="none">
          <bgColor auto="1"/>
        </patternFill>
      </fill>
    </dxf>
  </rfmt>
  <rcc rId="953" sId="1" numFmtId="4">
    <oc r="C250">
      <v>24</v>
    </oc>
    <nc r="C250">
      <v>1119.4559999999999</v>
    </nc>
  </rcc>
  <rfmt sheetId="1" sqref="C250">
    <dxf>
      <fill>
        <patternFill patternType="none">
          <bgColor auto="1"/>
        </patternFill>
      </fill>
    </dxf>
  </rfmt>
  <rfmt sheetId="1" sqref="C241">
    <dxf>
      <fill>
        <patternFill patternType="none">
          <bgColor auto="1"/>
        </patternFill>
      </fill>
    </dxf>
  </rfmt>
  <rfmt sheetId="1" sqref="C240">
    <dxf>
      <fill>
        <patternFill patternType="none">
          <bgColor auto="1"/>
        </patternFill>
      </fill>
    </dxf>
  </rfmt>
  <rfmt sheetId="1" sqref="C239">
    <dxf>
      <fill>
        <patternFill patternType="none">
          <bgColor auto="1"/>
        </patternFill>
      </fill>
    </dxf>
  </rfmt>
  <rfmt sheetId="1" sqref="C237">
    <dxf>
      <fill>
        <patternFill patternType="none">
          <bgColor auto="1"/>
        </patternFill>
      </fill>
    </dxf>
  </rfmt>
  <rfmt sheetId="1" sqref="C235">
    <dxf>
      <fill>
        <patternFill patternType="none">
          <bgColor auto="1"/>
        </patternFill>
      </fill>
    </dxf>
  </rfmt>
  <rdn rId="0" localSheetId="1" customView="1" name="Z_3824CD03_2F75_4531_8348_997F8B6518CE_.wvu.FilterData" hidden="1" oldHidden="1">
    <formula>общее!$A$6:$J$314</formula>
  </rdn>
  <rcv guid="{3824CD03-2F75-4531-8348-997F8B6518CE}" action="add"/>
</revisions>
</file>

<file path=xl/revisions/revisionLog1181.xml><?xml version="1.0" encoding="utf-8"?>
<revisions xmlns="http://schemas.openxmlformats.org/spreadsheetml/2006/main" xmlns:r="http://schemas.openxmlformats.org/officeDocument/2006/relationships">
  <rcv guid="{D0621073-25BE-47D7-AC33-51146458D41C}" action="delete"/>
  <rdn rId="0" localSheetId="1" customView="1" name="Z_D0621073_25BE_47D7_AC33_51146458D41C_.wvu.Rows" hidden="1" oldHidden="1">
    <formula>общее!$201:$203</formula>
    <oldFormula>общее!$201:$203</oldFormula>
  </rdn>
  <rdn rId="0" localSheetId="1" customView="1" name="Z_D0621073_25BE_47D7_AC33_51146458D41C_.wvu.FilterData" hidden="1" oldHidden="1">
    <formula>общее!$A$6:$J$314</formula>
    <oldFormula>общее!$A$6:$J$314</oldFormula>
  </rdn>
  <rcv guid="{D0621073-25BE-47D7-AC33-51146458D41C}" action="add"/>
</revisions>
</file>

<file path=xl/revisions/revisionLog119.xml><?xml version="1.0" encoding="utf-8"?>
<revisions xmlns="http://schemas.openxmlformats.org/spreadsheetml/2006/main" xmlns:r="http://schemas.openxmlformats.org/officeDocument/2006/relationships">
  <rcv guid="{966D3932-E429-4C59-AC55-697D9EEA620A}" action="delete"/>
  <rdn rId="0" localSheetId="1" customView="1" name="Z_966D3932_E429_4C59_AC55_697D9EEA620A_.wvu.PrintTitles" hidden="1" oldHidden="1">
    <formula>общее!$6:$6</formula>
    <oldFormula>общее!$6:$6</oldFormula>
  </rdn>
  <rdn rId="0" localSheetId="1" customView="1" name="Z_966D3932_E429_4C59_AC55_697D9EEA620A_.wvu.FilterData" hidden="1" oldHidden="1">
    <formula>общее!$A$6:$P$550</formula>
    <oldFormula>общее!$A$6:$P$550</oldFormula>
  </rdn>
  <rcv guid="{966D3932-E429-4C59-AC55-697D9EEA620A}" action="add"/>
</revisions>
</file>

<file path=xl/revisions/revisionLog1191.xml><?xml version="1.0" encoding="utf-8"?>
<revisions xmlns="http://schemas.openxmlformats.org/spreadsheetml/2006/main" xmlns:r="http://schemas.openxmlformats.org/officeDocument/2006/relationships">
  <rfmt sheetId="1" sqref="A261:J261">
    <dxf>
      <fill>
        <patternFill patternType="none">
          <bgColor auto="1"/>
        </patternFill>
      </fill>
    </dxf>
  </rfmt>
  <rcc rId="988" sId="1" numFmtId="4">
    <oc r="H261">
      <v>407.721</v>
    </oc>
    <nc r="H261">
      <v>16818.774460000001</v>
    </nc>
  </rcc>
  <rfmt sheetId="1" sqref="J261">
    <dxf>
      <fill>
        <patternFill patternType="solid">
          <bgColor rgb="FFFFFF00"/>
        </patternFill>
      </fill>
    </dxf>
  </rfmt>
  <rfmt sheetId="1" sqref="J253:J267">
    <dxf>
      <fill>
        <patternFill>
          <bgColor rgb="FFFFFF00"/>
        </patternFill>
      </fill>
    </dxf>
  </rfmt>
  <rfmt sheetId="1" sqref="J252">
    <dxf>
      <fill>
        <patternFill patternType="solid">
          <bgColor rgb="FFFFFF00"/>
        </patternFill>
      </fill>
    </dxf>
  </rfmt>
  <rcv guid="{3824CD03-2F75-4531-8348-997F8B6518CE}" action="delete"/>
  <rdn rId="0" localSheetId="1" customView="1" name="Z_3824CD03_2F75_4531_8348_997F8B6518CE_.wvu.FilterData" hidden="1" oldHidden="1">
    <formula>общее!$A$6:$J$314</formula>
    <oldFormula>общее!$A$6:$J$314</oldFormula>
  </rdn>
  <rcv guid="{3824CD03-2F75-4531-8348-997F8B6518CE}" action="add"/>
</revisions>
</file>

<file path=xl/revisions/revisionLog12.xml><?xml version="1.0" encoding="utf-8"?>
<revisions xmlns="http://schemas.openxmlformats.org/spreadsheetml/2006/main" xmlns:r="http://schemas.openxmlformats.org/officeDocument/2006/relationships">
  <rrc rId="1526" sId="1" ref="A315:XFD315" action="deleteRow">
    <undo index="0" exp="ref" v="1" dr="H315" r="H317" sId="1"/>
    <undo index="0" exp="ref" v="1" dr="G315" r="G317" sId="1"/>
    <undo index="0" exp="ref" v="1" dr="D315" r="D317" sId="1"/>
    <undo index="0" exp="ref" v="1" dr="C315" r="C317" sId="1"/>
    <undo index="0" exp="area" ref3D="1" dr="$A$6:$J$315" dn="Z_FF1C8053_6325_4562_BDE7_81A6D9BCDD2B_.wvu.FilterData" sId="1"/>
    <undo index="0" exp="area" ref3D="1" dr="$A$6:$J$315" dn="Z_FA039D92_C83F_438E_BA9D_917452CA1B7F_.wvu.FilterData" sId="1"/>
    <undo index="0" exp="area" ref3D="1" dr="$A$6:$J$315" dn="Z_F9CD2061_D224_494A_B06D_1C81E6930B04_.wvu.FilterData" sId="1"/>
    <undo index="0" exp="area" ref3D="1" dr="$A$6:$J$315" dn="Z_D0621073_25BE_47D7_AC33_51146458D41C_.wvu.FilterData" sId="1"/>
    <undo index="0" exp="area" ref3D="1" dr="$A$6:$J$315" dn="Z_CFD58EC5_F475_4F0C_8822_861C497EA100_.wvu.FilterData" sId="1"/>
    <undo index="0" exp="area" ref3D="1" dr="$A$6:$J$315" dn="Z_CFB0A04F_563D_4D2B_BCD3_ACFCDC70E584_.wvu.FilterData" sId="1"/>
    <undo index="0" exp="area" ref3D="1" dr="$A$6:$J$315" dn="Z_CF069AD8_C6E4_40EE_85C1_CD44D38BC77F_.wvu.FilterData" sId="1"/>
    <undo index="0" exp="area" ref3D="1" dr="$A$6:$J$315" dn="Z_C4A91C4C_4FDF_4528_B780_BABD8261F89B_.wvu.FilterData" sId="1"/>
    <undo index="0" exp="area" ref3D="1" dr="$A$6:$J$315" dn="Z_BE1C4A44_01B5_4ECE_8D55_C71095D37032_.wvu.FilterData" sId="1"/>
    <undo index="0" exp="area" ref3D="1" dr="$A$6:$J$315" dn="Z_BC4BF63E_98F8_4CE0_B0DE_A2A71C291EFE_.wvu.FilterData" sId="1"/>
    <undo index="0" exp="area" ref3D="1" dr="$A$6:$J$315" dn="Z_9EB09BA5_1A06_464B_9D4E_3EF1374F6659_.wvu.FilterData" sId="1"/>
    <undo index="0" exp="area" ref3D="1" dr="$A$6:$J$315" dn="Z_9DB42EA6_6F33_4055_AFFC_2CB330A83BF6_.wvu.FilterData" sId="1"/>
    <undo index="0" exp="area" ref3D="1" dr="$A$6:$J$315" dn="Z_9BFA17BE_4413_48EA_8DFA_9D7972E1D966_.wvu.FilterData" sId="1"/>
    <undo index="0" exp="area" ref3D="1" dr="$A$6:$J$315" dn="Z_998E5F34_5F22_456C_AF6B_44B849DA5E75_.wvu.FilterData" sId="1"/>
    <undo index="0" exp="area" ref3D="1" dr="$A$6:$J$315" dn="Z_95A7493F_2B11_406A_BB91_458FD9DC3BAE_.wvu.FilterData" sId="1"/>
    <undo index="0" exp="area" ref3D="1" dr="$A$6:$J$315" dn="Z_94F9C593_9DE2_4EC4_AFA3_39D38CF2BB33_.wvu.FilterData" sId="1"/>
    <undo index="0" exp="area" ref3D="1" dr="$A$6:$J$315" dn="Z_93443DB4_16CC_4115_8132_074F13427393_.wvu.FilterData" sId="1"/>
    <undo index="0" exp="area" ref3D="1" dr="$A$6:$J$315" dn="Z_90518B97_7307_4173_A97E_975285B914B1_.wvu.FilterData" sId="1"/>
    <undo index="0" exp="area" ref3D="1" dr="$A$6:$J$315" dn="Z_8FB1E024_9866_4CAD_B900_0CCFEA27B234_.wvu.FilterData" sId="1"/>
    <undo index="0" exp="area" ref3D="1" dr="$A$6:$J$315" dn="Z_7F311C52_3815_4334_BC86_EFE1D9CF838D_.wvu.FilterData" sId="1"/>
    <undo index="0" exp="area" ref3D="1" dr="$A$6:$J$315" dn="Z_713A662A_DFDD_43FB_A56E_1E210432D89D_.wvu.FilterData" sId="1"/>
    <undo index="0" exp="area" ref3D="1" dr="$A$6:$J$315" dn="Z_675C859F_867B_4E3E_8283_3B2C94BFA5E5_.wvu.FilterData" sId="1"/>
    <undo index="0" exp="area" ref3D="1" dr="$A$6:$J$315" dn="Z_3824CD03_2F75_4531_8348_997F8B6518CE_.wvu.FilterData" sId="1"/>
    <undo index="0" exp="area" ref3D="1" dr="$A$6:$J$315" dn="Z_322077ED_714E_4730_9121_953073B8C43F_.wvu.FilterData" sId="1"/>
    <undo index="0" exp="area" ref3D="1" dr="$A$6:$J$315" dn="Z_221AFC77_C97B_4D44_8163_7AA758A08BF9_.wvu.FilterData" sId="1"/>
    <undo index="0" exp="area" ref3D="1" dr="$A$6:$J$315" dn="Z_06B33669_D909_4CD8_806F_33C009B9DF0A_.wvu.FilterData" sId="1"/>
    <rfmt sheetId="1" xfDxf="1" sqref="A315:XFD315" start="0" length="0">
      <dxf>
        <font>
          <sz val="11"/>
        </font>
      </dxf>
    </rfmt>
    <rfmt sheetId="1" sqref="A315" start="0" length="0">
      <dxf>
        <font>
          <sz val="17"/>
          <name val="Times New Roman"/>
          <scheme val="none"/>
        </font>
        <alignment horizontal="right" vertical="center" wrapText="1" readingOrder="0"/>
      </dxf>
    </rfmt>
    <rfmt sheetId="1" sqref="B315" start="0" length="0">
      <dxf>
        <font>
          <sz val="17"/>
          <name val="Times New Roman"/>
          <scheme val="none"/>
        </font>
        <alignment vertical="center" wrapText="1" readingOrder="0"/>
      </dxf>
    </rfmt>
    <rcc rId="0" sId="1" dxf="1">
      <nc r="C315">
        <f>2854435.96904+17877.955</f>
      </nc>
      <ndxf>
        <font>
          <sz val="17"/>
          <color indexed="8"/>
          <name val="Times New Roman"/>
          <scheme val="none"/>
        </font>
        <numFmt numFmtId="167" formatCode="#,##0.000"/>
        <fill>
          <patternFill patternType="solid">
            <bgColor theme="4" tint="0.39997558519241921"/>
          </patternFill>
        </fill>
        <alignment vertical="center" wrapText="1" readingOrder="0"/>
      </ndxf>
    </rcc>
    <rcc rId="0" sId="1" dxf="1">
      <nc r="D315">
        <f>2828666.93227+18529.061</f>
      </nc>
      <ndxf>
        <font>
          <sz val="17"/>
          <color indexed="8"/>
          <name val="Times New Roman"/>
          <scheme val="none"/>
        </font>
        <numFmt numFmtId="167" formatCode="#,##0.000"/>
        <alignment vertical="center" wrapText="1" readingOrder="0"/>
      </ndxf>
    </rcc>
    <rfmt sheetId="1" sqref="E315" start="0" length="0">
      <dxf>
        <font>
          <sz val="14"/>
          <name val="Times New Roman"/>
          <scheme val="none"/>
        </font>
        <numFmt numFmtId="167" formatCode="#,##0.000"/>
        <alignment vertical="center" wrapText="1" readingOrder="0"/>
      </dxf>
    </rfmt>
    <rfmt sheetId="1" sqref="F315" start="0" length="0">
      <dxf>
        <font>
          <sz val="14"/>
          <name val="Times New Roman"/>
          <scheme val="none"/>
        </font>
        <numFmt numFmtId="165" formatCode="0.0"/>
        <alignment horizontal="right" vertical="center" wrapText="1" readingOrder="0"/>
      </dxf>
    </rfmt>
    <rcc rId="0" sId="1" dxf="1" numFmtId="4">
      <nc r="G315">
        <v>280623.47362</v>
      </nc>
      <ndxf>
        <font>
          <sz val="17"/>
          <color indexed="8"/>
          <name val="Times New Roman"/>
          <scheme val="none"/>
        </font>
        <numFmt numFmtId="167" formatCode="#,##0.000"/>
        <fill>
          <patternFill patternType="solid">
            <bgColor theme="4" tint="0.39997558519241921"/>
          </patternFill>
        </fill>
        <alignment vertical="center" wrapText="1" readingOrder="0"/>
      </ndxf>
    </rcc>
    <rcc rId="0" sId="1" dxf="1">
      <nc r="H315">
        <f>473822.823-3724.82</f>
      </nc>
      <ndxf>
        <font>
          <sz val="17"/>
          <name val="Times New Roman"/>
          <scheme val="none"/>
        </font>
        <numFmt numFmtId="167" formatCode="#,##0.000"/>
        <alignment vertical="center" wrapText="1" readingOrder="0"/>
      </ndxf>
    </rcc>
    <rfmt sheetId="1" sqref="I315" start="0" length="0">
      <dxf>
        <font>
          <sz val="17"/>
          <name val="Times New Roman"/>
          <scheme val="none"/>
        </font>
        <numFmt numFmtId="167" formatCode="#,##0.000"/>
        <alignment vertical="center" wrapText="1" readingOrder="0"/>
      </dxf>
    </rfmt>
    <rfmt sheetId="1" sqref="J315" start="0" length="0">
      <dxf>
        <font>
          <sz val="17"/>
          <name val="Times New Roman"/>
          <scheme val="none"/>
        </font>
        <alignment horizontal="right" vertical="center" wrapText="1" readingOrder="0"/>
      </dxf>
    </rfmt>
  </rrc>
  <rrc rId="1527" sId="1" ref="A315:XFD315" action="deleteRow">
    <rfmt sheetId="1" xfDxf="1" sqref="A315:XFD315" start="0" length="0">
      <dxf>
        <font>
          <sz val="11"/>
        </font>
      </dxf>
    </rfmt>
    <rfmt sheetId="1" sqref="A315" start="0" length="0">
      <dxf>
        <font>
          <sz val="11"/>
          <name val="Times New Roman"/>
          <scheme val="none"/>
        </font>
        <alignment horizontal="right" vertical="top" readingOrder="0"/>
      </dxf>
    </rfmt>
    <rfmt sheetId="1" sqref="B315" start="0" length="0">
      <dxf>
        <font>
          <sz val="11"/>
          <name val="Times New Roman"/>
          <scheme val="none"/>
        </font>
      </dxf>
    </rfmt>
    <rfmt sheetId="1" sqref="C315" start="0" length="0">
      <dxf>
        <font>
          <sz val="11"/>
          <color indexed="8"/>
          <name val="Times New Roman"/>
          <scheme val="none"/>
        </font>
        <numFmt numFmtId="167" formatCode="#,##0.000"/>
      </dxf>
    </rfmt>
    <rfmt sheetId="1" sqref="D315" start="0" length="0">
      <dxf>
        <font>
          <sz val="11"/>
          <color indexed="8"/>
          <name val="Times New Roman"/>
          <scheme val="none"/>
        </font>
        <numFmt numFmtId="167" formatCode="#,##0.000"/>
      </dxf>
    </rfmt>
    <rfmt sheetId="1" sqref="E315" start="0" length="0">
      <dxf>
        <font>
          <sz val="14"/>
          <name val="Times New Roman"/>
          <scheme val="none"/>
        </font>
        <numFmt numFmtId="167" formatCode="#,##0.000"/>
      </dxf>
    </rfmt>
    <rfmt sheetId="1" sqref="F315" start="0" length="0">
      <dxf>
        <font>
          <sz val="14"/>
          <name val="Times New Roman"/>
          <scheme val="none"/>
        </font>
        <numFmt numFmtId="165" formatCode="0.0"/>
        <alignment horizontal="right" vertical="top" readingOrder="0"/>
      </dxf>
    </rfmt>
    <rfmt sheetId="1" sqref="G315" start="0" length="0">
      <dxf>
        <font>
          <sz val="11"/>
          <color indexed="10"/>
          <name val="Times New Roman"/>
          <scheme val="none"/>
        </font>
        <numFmt numFmtId="167" formatCode="#,##0.000"/>
      </dxf>
    </rfmt>
    <rfmt sheetId="1" sqref="H315" start="0" length="0">
      <dxf>
        <font>
          <sz val="11"/>
          <name val="Times New Roman"/>
          <scheme val="none"/>
        </font>
        <numFmt numFmtId="167" formatCode="#,##0.000"/>
      </dxf>
    </rfmt>
    <rfmt sheetId="1" sqref="I315" start="0" length="0">
      <dxf>
        <font>
          <sz val="11"/>
          <name val="Times New Roman"/>
          <scheme val="none"/>
        </font>
        <numFmt numFmtId="167" formatCode="#,##0.000"/>
      </dxf>
    </rfmt>
    <rfmt sheetId="1" sqref="J315" start="0" length="0">
      <dxf>
        <font>
          <sz val="11"/>
          <name val="Times New Roman"/>
          <scheme val="none"/>
        </font>
        <alignment horizontal="right" vertical="top" readingOrder="0"/>
      </dxf>
    </rfmt>
  </rrc>
  <rrc rId="1528" sId="1" ref="A315:XFD315" action="deleteRow">
    <rfmt sheetId="1" xfDxf="1" sqref="A315:XFD315" start="0" length="0">
      <dxf>
        <font>
          <sz val="11"/>
        </font>
      </dxf>
    </rfmt>
    <rfmt sheetId="1" sqref="A315" start="0" length="0">
      <dxf>
        <font>
          <sz val="11"/>
          <name val="Times New Roman"/>
          <scheme val="none"/>
        </font>
        <alignment horizontal="right" vertical="top" readingOrder="0"/>
      </dxf>
    </rfmt>
    <rfmt sheetId="1" sqref="B315" start="0" length="0">
      <dxf>
        <font>
          <sz val="11"/>
          <name val="Times New Roman"/>
          <scheme val="none"/>
        </font>
      </dxf>
    </rfmt>
    <rcc rId="0" sId="1" dxf="1">
      <nc r="C315">
        <f>#REF!-C301</f>
      </nc>
      <ndxf>
        <font>
          <sz val="11"/>
          <color rgb="FFFF0000"/>
          <name val="Times New Roman"/>
          <scheme val="none"/>
        </font>
        <numFmt numFmtId="167" formatCode="#,##0.000"/>
      </ndxf>
    </rcc>
    <rcc rId="0" sId="1" dxf="1">
      <nc r="D315">
        <f>#REF!-D301</f>
      </nc>
      <ndxf>
        <font>
          <sz val="11"/>
          <color rgb="FFFF0000"/>
          <name val="Times New Roman"/>
          <scheme val="none"/>
        </font>
        <numFmt numFmtId="167" formatCode="#,##0.000"/>
      </ndxf>
    </rcc>
    <rfmt sheetId="1" sqref="E315" start="0" length="0">
      <dxf>
        <font>
          <sz val="14"/>
          <name val="Times New Roman"/>
          <scheme val="none"/>
        </font>
        <numFmt numFmtId="167" formatCode="#,##0.000"/>
      </dxf>
    </rfmt>
    <rfmt sheetId="1" sqref="F315" start="0" length="0">
      <dxf>
        <font>
          <sz val="14"/>
          <name val="Times New Roman"/>
          <scheme val="none"/>
        </font>
        <numFmt numFmtId="165" formatCode="0.0"/>
        <alignment horizontal="right" vertical="top" readingOrder="0"/>
      </dxf>
    </rfmt>
    <rcc rId="0" sId="1" dxf="1">
      <nc r="G315">
        <f>#REF!-G301</f>
      </nc>
      <ndxf>
        <font>
          <sz val="11"/>
          <color rgb="FFFF0000"/>
          <name val="Times New Roman"/>
          <scheme val="none"/>
        </font>
        <numFmt numFmtId="167" formatCode="#,##0.000"/>
      </ndxf>
    </rcc>
    <rcc rId="0" sId="1" dxf="1">
      <nc r="H315">
        <f>#REF!-H301</f>
      </nc>
      <ndxf>
        <font>
          <sz val="11"/>
          <color rgb="FFFF0000"/>
          <name val="Times New Roman"/>
          <scheme val="none"/>
        </font>
        <numFmt numFmtId="167" formatCode="#,##0.000"/>
      </ndxf>
    </rcc>
    <rfmt sheetId="1" sqref="I315" start="0" length="0">
      <dxf>
        <font>
          <sz val="11"/>
          <name val="Times New Roman"/>
          <scheme val="none"/>
        </font>
        <numFmt numFmtId="167" formatCode="#,##0.000"/>
      </dxf>
    </rfmt>
    <rfmt sheetId="1" sqref="J315" start="0" length="0">
      <dxf>
        <font>
          <sz val="11"/>
          <name val="Times New Roman"/>
          <scheme val="none"/>
        </font>
        <alignment horizontal="right" vertical="top" readingOrder="0"/>
      </dxf>
    </rfmt>
  </rrc>
  <rrc rId="1529" sId="1" ref="A315:XFD315" action="deleteRow">
    <rfmt sheetId="1" xfDxf="1" sqref="A315:XFD315" start="0" length="0">
      <dxf>
        <font>
          <sz val="11"/>
        </font>
      </dxf>
    </rfmt>
    <rfmt sheetId="1" sqref="A315" start="0" length="0">
      <dxf>
        <font>
          <sz val="11"/>
          <name val="Times New Roman"/>
          <scheme val="none"/>
        </font>
        <alignment horizontal="right" vertical="top" readingOrder="0"/>
      </dxf>
    </rfmt>
    <rfmt sheetId="1" sqref="B315" start="0" length="0">
      <dxf>
        <font>
          <sz val="11"/>
          <name val="Times New Roman"/>
          <scheme val="none"/>
        </font>
      </dxf>
    </rfmt>
    <rfmt sheetId="1" sqref="C315" start="0" length="0">
      <dxf>
        <font>
          <sz val="11"/>
          <color indexed="8"/>
          <name val="Times New Roman"/>
          <scheme val="none"/>
        </font>
        <numFmt numFmtId="167" formatCode="#,##0.000"/>
      </dxf>
    </rfmt>
    <rfmt sheetId="1" sqref="D315" start="0" length="0">
      <dxf>
        <font>
          <sz val="11"/>
          <color indexed="8"/>
          <name val="Times New Roman"/>
          <scheme val="none"/>
        </font>
        <numFmt numFmtId="167" formatCode="#,##0.000"/>
      </dxf>
    </rfmt>
    <rfmt sheetId="1" sqref="E315" start="0" length="0">
      <dxf>
        <font>
          <sz val="14"/>
          <name val="Times New Roman"/>
          <scheme val="none"/>
        </font>
        <numFmt numFmtId="167" formatCode="#,##0.000"/>
      </dxf>
    </rfmt>
    <rfmt sheetId="1" sqref="F315" start="0" length="0">
      <dxf>
        <font>
          <sz val="14"/>
          <name val="Times New Roman"/>
          <scheme val="none"/>
        </font>
        <numFmt numFmtId="165" formatCode="0.0"/>
        <alignment horizontal="right" vertical="top" readingOrder="0"/>
      </dxf>
    </rfmt>
    <rfmt sheetId="1" sqref="G315" start="0" length="0">
      <dxf>
        <font>
          <sz val="11"/>
          <color indexed="10"/>
          <name val="Times New Roman"/>
          <scheme val="none"/>
        </font>
        <numFmt numFmtId="167" formatCode="#,##0.000"/>
      </dxf>
    </rfmt>
    <rfmt sheetId="1" sqref="H315" start="0" length="0">
      <dxf>
        <font>
          <sz val="11"/>
          <name val="Times New Roman"/>
          <scheme val="none"/>
        </font>
        <numFmt numFmtId="167" formatCode="#,##0.000"/>
      </dxf>
    </rfmt>
    <rfmt sheetId="1" sqref="I315" start="0" length="0">
      <dxf>
        <font>
          <sz val="11"/>
          <name val="Times New Roman"/>
          <scheme val="none"/>
        </font>
        <numFmt numFmtId="167" formatCode="#,##0.000"/>
      </dxf>
    </rfmt>
    <rfmt sheetId="1" sqref="J315" start="0" length="0">
      <dxf>
        <font>
          <sz val="11"/>
          <name val="Times New Roman"/>
          <scheme val="none"/>
        </font>
        <alignment horizontal="right" vertical="top" readingOrder="0"/>
      </dxf>
    </rfmt>
  </rrc>
  <rcc rId="1530" sId="1">
    <oc r="F141">
      <f>SUM(D141/C141*100)</f>
    </oc>
    <nc r="F141" t="inlineStr">
      <is>
        <t>в 2,1 р.б.</t>
      </is>
    </nc>
  </rcc>
  <rcc rId="1531" sId="1">
    <oc r="F118">
      <f>SUM(D118/C118*100)</f>
    </oc>
    <nc r="F118" t="inlineStr">
      <is>
        <t>в 2,0 р.б.</t>
      </is>
    </nc>
  </rcc>
  <rcc rId="1532" sId="1">
    <oc r="F32">
      <f>D32/C32*100</f>
    </oc>
    <nc r="F32" t="inlineStr">
      <is>
        <t>в 2,0 р. б.</t>
      </is>
    </nc>
  </rcc>
  <rcc rId="1533" sId="1">
    <oc r="F143">
      <f>SUM(D143/C143*100)</f>
    </oc>
    <nc r="F143" t="inlineStr">
      <is>
        <t>в 1,7 р. б.</t>
      </is>
    </nc>
  </rcc>
  <rcc rId="1534" sId="1">
    <oc r="F144">
      <f>SUM(D144/C144*100)</f>
    </oc>
    <nc r="F144" t="inlineStr">
      <is>
        <t>в 1,7 р. б.</t>
      </is>
    </nc>
  </rcc>
  <rcc rId="1535" sId="1">
    <oc r="F145">
      <f>SUM(D145/C145*100)</f>
    </oc>
    <nc r="F145" t="inlineStr">
      <is>
        <t>в 1,6 р.б.</t>
      </is>
    </nc>
  </rcc>
  <rcc rId="1536" sId="1">
    <oc r="F177">
      <f>SUM(D177/C177*100)</f>
    </oc>
    <nc r="F177" t="inlineStr">
      <is>
        <t>в 5,0 р.б.</t>
      </is>
    </nc>
  </rcc>
  <rcc rId="1537" sId="1">
    <oc r="F189">
      <f>SUM(D189/C189*100)</f>
    </oc>
    <nc r="F189" t="inlineStr">
      <is>
        <t>в 2,5 р.б.</t>
      </is>
    </nc>
  </rcc>
  <rcc rId="1538" sId="1">
    <oc r="F190">
      <f>SUM(D190/C190*100)</f>
    </oc>
    <nc r="F190" t="inlineStr">
      <is>
        <t>в 2,5 р.б.</t>
      </is>
    </nc>
  </rcc>
  <rcc rId="1539" sId="1">
    <oc r="F210">
      <f>SUM(D210/C210*100)</f>
    </oc>
    <nc r="F210" t="inlineStr">
      <is>
        <t>в 1,8 р. б.</t>
      </is>
    </nc>
  </rcc>
  <rcc rId="1540" sId="1">
    <oc r="F217">
      <f>SUM(D217/C217*100)</f>
    </oc>
    <nc r="F217" t="inlineStr">
      <is>
        <t>в 1,9 р. б.</t>
      </is>
    </nc>
  </rcc>
  <rcc rId="1541" sId="1">
    <oc r="F227">
      <f>SUM(D227/C227*100)</f>
    </oc>
    <nc r="F227" t="inlineStr">
      <is>
        <t>в 1,6 р.б.</t>
      </is>
    </nc>
  </rcc>
  <rcc rId="1542" sId="1">
    <oc r="F228">
      <f>SUM(D228/C228*100)</f>
    </oc>
    <nc r="F228" t="inlineStr">
      <is>
        <t>в 1,6 р.б.</t>
      </is>
    </nc>
  </rcc>
  <rcc rId="1543" sId="1">
    <oc r="F230">
      <f>SUM(D230/C230*100)</f>
    </oc>
    <nc r="F230" t="inlineStr">
      <is>
        <t>в 1,5 р.б.</t>
      </is>
    </nc>
  </rcc>
  <rcc rId="1544" sId="1">
    <oc r="F241">
      <f>SUM(D241/C241*100)</f>
    </oc>
    <nc r="F241" t="inlineStr">
      <is>
        <t>в 1,5 р.б.</t>
      </is>
    </nc>
  </rcc>
  <rcc rId="1545" sId="1">
    <oc r="F237">
      <f>SUM(D237/C237*100)</f>
    </oc>
    <nc r="F237" t="inlineStr">
      <is>
        <t>в 1,6 р.б.</t>
      </is>
    </nc>
  </rcc>
  <rcc rId="1546" sId="1">
    <oc r="F264">
      <f>SUM(D264/C264*100)</f>
    </oc>
    <nc r="F264" t="inlineStr">
      <is>
        <t>в 4,8 р. б.</t>
      </is>
    </nc>
  </rcc>
  <rcc rId="1547" sId="1">
    <oc r="F265">
      <f>SUM(D265/C265*100)</f>
    </oc>
    <nc r="F265" t="inlineStr">
      <is>
        <t>в 4,8 р. б.</t>
      </is>
    </nc>
  </rcc>
  <rcc rId="1548" sId="1">
    <oc r="F269">
      <f>SUM(D269/C269*100)</f>
    </oc>
    <nc r="F269" t="inlineStr">
      <is>
        <t>в 1,7 р. б.</t>
      </is>
    </nc>
  </rcc>
  <rcc rId="1549" sId="1">
    <oc r="F270">
      <f>SUM(D270/C270*100)</f>
    </oc>
    <nc r="F270" t="inlineStr">
      <is>
        <t>в 4,1 р. б.</t>
      </is>
    </nc>
  </rcc>
  <rcc rId="1550" sId="1">
    <oc r="F275">
      <f>SUM(D275/C275*100)</f>
    </oc>
    <nc r="F275" t="inlineStr">
      <is>
        <t>в 3,1 р. б.</t>
      </is>
    </nc>
  </rcc>
  <rcc rId="1551" sId="1">
    <oc r="F276">
      <f>SUM(D276/C276*100)</f>
    </oc>
    <nc r="F276" t="inlineStr">
      <is>
        <t>в 3,1 р. б.</t>
      </is>
    </nc>
  </rcc>
  <rcc rId="1552" sId="1" odxf="1" dxf="1">
    <oc r="F283">
      <f>SUM(D283/C283*100)</f>
    </oc>
    <nc r="F283" t="inlineStr">
      <is>
        <t>в 1,5 р.б.</t>
      </is>
    </nc>
    <odxf>
      <font>
        <b/>
        <sz val="14"/>
        <name val="Times New Roman"/>
        <scheme val="none"/>
      </font>
    </odxf>
    <ndxf>
      <font>
        <b val="0"/>
        <sz val="14"/>
        <name val="Times New Roman"/>
        <scheme val="none"/>
      </font>
    </ndxf>
  </rcc>
  <rcc rId="1553" sId="1">
    <oc r="F284">
      <f>SUM(D284/C284*100)</f>
    </oc>
    <nc r="F284" t="inlineStr">
      <is>
        <t>в 1,7 р. б.</t>
      </is>
    </nc>
  </rcc>
  <rcc rId="1554" sId="1">
    <oc r="F292">
      <f>SUM(D292/C292*100)</f>
    </oc>
    <nc r="F292" t="inlineStr">
      <is>
        <t>в 1,7 р. б.</t>
      </is>
    </nc>
  </rcc>
  <rcc rId="1555" sId="1">
    <oc r="F308">
      <f>SUM(D308/C308*100)</f>
    </oc>
    <nc r="F308" t="inlineStr">
      <is>
        <t>в 3,1 р. б.</t>
      </is>
    </nc>
  </rcc>
</revisions>
</file>

<file path=xl/revisions/revisionLog120.xml><?xml version="1.0" encoding="utf-8"?>
<revisions xmlns="http://schemas.openxmlformats.org/spreadsheetml/2006/main" xmlns:r="http://schemas.openxmlformats.org/officeDocument/2006/relationships">
  <rfmt sheetId="1" sqref="A268:J277">
    <dxf>
      <fill>
        <patternFill>
          <bgColor theme="0"/>
        </patternFill>
      </fill>
    </dxf>
  </rfmt>
</revisions>
</file>

<file path=xl/revisions/revisionLog121.xml><?xml version="1.0" encoding="utf-8"?>
<revisions xmlns="http://schemas.openxmlformats.org/spreadsheetml/2006/main" xmlns:r="http://schemas.openxmlformats.org/officeDocument/2006/relationships">
  <rcc rId="1256" sId="1" numFmtId="4">
    <oc r="D293">
      <v>51416.4</v>
    </oc>
    <nc r="D293">
      <v>77124.600000000006</v>
    </nc>
  </rcc>
  <rfmt sheetId="1" sqref="D293" start="0" length="2147483647">
    <dxf>
      <font>
        <color rgb="FFFF0000"/>
      </font>
    </dxf>
  </rfmt>
  <rfmt sheetId="1" sqref="D293" start="0" length="2147483647">
    <dxf>
      <font>
        <color auto="1"/>
      </font>
    </dxf>
  </rfmt>
  <rfmt sheetId="1" sqref="D293">
    <dxf>
      <fill>
        <patternFill patternType="none">
          <bgColor auto="1"/>
        </patternFill>
      </fill>
    </dxf>
  </rfmt>
  <rcc rId="1257" sId="1" numFmtId="4">
    <oc r="C293">
      <v>50355.6</v>
    </oc>
    <nc r="C293">
      <v>75533.399999999994</v>
    </nc>
  </rcc>
  <rfmt sheetId="1" sqref="C293">
    <dxf>
      <fill>
        <patternFill patternType="none">
          <bgColor auto="1"/>
        </patternFill>
      </fill>
    </dxf>
  </rfmt>
  <rfmt sheetId="1" sqref="E293:J293">
    <dxf>
      <fill>
        <patternFill patternType="none">
          <bgColor auto="1"/>
        </patternFill>
      </fill>
    </dxf>
  </rfmt>
  <rcv guid="{966D3932-E429-4C59-AC55-697D9EEA620A}" action="delete"/>
  <rdn rId="0" localSheetId="1" customView="1" name="Z_966D3932_E429_4C59_AC55_697D9EEA620A_.wvu.PrintTitles" hidden="1" oldHidden="1">
    <formula>общее!$6:$6</formula>
    <oldFormula>общее!$6:$6</oldFormula>
  </rdn>
  <rdn rId="0" localSheetId="1" customView="1" name="Z_966D3932_E429_4C59_AC55_697D9EEA620A_.wvu.FilterData" hidden="1" oldHidden="1">
    <formula>общее!$A$6:$U$549</formula>
    <oldFormula>общее!$A$6:$U$549</oldFormula>
  </rdn>
  <rcv guid="{966D3932-E429-4C59-AC55-697D9EEA620A}" action="add"/>
</revisions>
</file>

<file path=xl/revisions/revisionLog1211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общее!$A$1:$J$292</formula>
    <oldFormula>общее!$A$1:$J$292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общее!$A$6:$J$302</formula>
    <oldFormula>общее!$A$6:$J$302</oldFormula>
  </rdn>
  <rcv guid="{221AFC77-C97B-4D44-8163-7AA758A08BF9}" action="add"/>
</revisions>
</file>

<file path=xl/revisions/revisionLog12111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общее!$A$1:$J$292</formula>
    <oldFormula>общее!$A$1:$J$292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общее!$A$6:$J$302</formula>
    <oldFormula>общее!$A$6:$J$302</oldFormula>
  </rdn>
  <rcv guid="{221AFC77-C97B-4D44-8163-7AA758A08BF9}" action="add"/>
</revisions>
</file>

<file path=xl/revisions/revisionLog121111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общее!$A$1:$J$292</formula>
    <oldFormula>общее!$A$1:$J$292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общее!$A$6:$J$302</formula>
    <oldFormula>общее!$A$6:$J$302</oldFormula>
  </rdn>
  <rcv guid="{221AFC77-C97B-4D44-8163-7AA758A08BF9}" action="add"/>
</revisions>
</file>

<file path=xl/revisions/revisionLog1212.xml><?xml version="1.0" encoding="utf-8"?>
<revisions xmlns="http://schemas.openxmlformats.org/spreadsheetml/2006/main" xmlns:r="http://schemas.openxmlformats.org/officeDocument/2006/relationships">
  <rfmt sheetId="1" sqref="B15">
    <dxf>
      <alignment wrapText="1" readingOrder="0"/>
    </dxf>
  </rfmt>
  <rfmt sheetId="1" sqref="B14:B15" start="0" length="2147483647">
    <dxf>
      <font>
        <sz val="14"/>
      </font>
    </dxf>
  </rfmt>
  <rcv guid="{221AFC77-C97B-4D44-8163-7AA758A08BF9}" action="delete"/>
  <rdn rId="0" localSheetId="1" customView="1" name="Z_221AFC77_C97B_4D44_8163_7AA758A08BF9_.wvu.PrintArea" hidden="1" oldHidden="1">
    <formula>общее!$A$1:$J$292</formula>
    <oldFormula>общее!$A$1:$J$292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общее!$A$6:$J$302</formula>
    <oldFormula>общее!$A$6:$J$302</oldFormula>
  </rdn>
  <rcv guid="{221AFC77-C97B-4D44-8163-7AA758A08BF9}" action="add"/>
</revisions>
</file>

<file path=xl/revisions/revisionLog122.xml><?xml version="1.0" encoding="utf-8"?>
<revisions xmlns="http://schemas.openxmlformats.org/spreadsheetml/2006/main" xmlns:r="http://schemas.openxmlformats.org/officeDocument/2006/relationships">
  <rfmt sheetId="1" sqref="C26">
    <dxf>
      <fill>
        <patternFill patternType="none">
          <bgColor auto="1"/>
        </patternFill>
      </fill>
    </dxf>
  </rfmt>
  <rcc rId="61" sId="1">
    <oc r="F31" t="inlineStr">
      <is>
        <t>в 1,8 р.б.</t>
      </is>
    </oc>
    <nc r="F31">
      <f>D31/C31*100</f>
    </nc>
  </rcc>
  <rcc rId="62" sId="1">
    <oc r="F32">
      <f>D32/C32*100</f>
    </oc>
    <nc r="F32">
      <f>D32/C32*100</f>
    </nc>
  </rcc>
  <rcc rId="63" sId="1">
    <oc r="F33">
      <f>D33/C33*100</f>
    </oc>
    <nc r="F33">
      <f>D33/C33*100</f>
    </nc>
  </rcc>
  <rcc rId="64" sId="1">
    <oc r="F34">
      <f>D34/C34*100</f>
    </oc>
    <nc r="F34">
      <f>D34/C34*100</f>
    </nc>
  </rcc>
  <rcc rId="65" sId="1">
    <oc r="F35">
      <f>D35/C35*100</f>
    </oc>
    <nc r="F35">
      <f>D35/C35*100</f>
    </nc>
  </rcc>
  <rcc rId="66" sId="1">
    <oc r="F36">
      <f>D36/C36*100</f>
    </oc>
    <nc r="F36">
      <f>D36/C36*100</f>
    </nc>
  </rcc>
  <rcc rId="67" sId="1">
    <oc r="F37">
      <f>D37/C37*100</f>
    </oc>
    <nc r="F37">
      <f>D37/C37*100</f>
    </nc>
  </rcc>
  <rcc rId="68" sId="1">
    <oc r="F38">
      <f>D38/C38*100</f>
    </oc>
    <nc r="F38">
      <f>D38/C38*100</f>
    </nc>
  </rcc>
  <rcc rId="69" sId="1">
    <oc r="F39" t="inlineStr">
      <is>
        <t>в 2,0 р.б.</t>
      </is>
    </oc>
    <nc r="F39">
      <f>D39/C39*100</f>
    </nc>
  </rcc>
  <rcc rId="70" sId="1">
    <oc r="F40" t="inlineStr">
      <is>
        <t>в 3,2 р.б.</t>
      </is>
    </oc>
    <nc r="F40">
      <f>D40/C40*100</f>
    </nc>
  </rcc>
  <rcc rId="71" sId="1">
    <oc r="F41">
      <f>D41/C41*100</f>
    </oc>
    <nc r="F41">
      <f>D41/C41*100</f>
    </nc>
  </rcc>
  <rcv guid="{221AFC77-C97B-4D44-8163-7AA758A08BF9}" action="delete"/>
  <rdn rId="0" localSheetId="1" customView="1" name="Z_221AFC77_C97B_4D44_8163_7AA758A08BF9_.wvu.PrintArea" hidden="1" oldHidden="1">
    <formula>общее!$A$1:$J$292</formula>
    <oldFormula>общее!$A$1:$J$292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общее!$A$6:$J$302</formula>
    <oldFormula>общее!$A$6:$J$302</oldFormula>
  </rdn>
  <rcv guid="{221AFC77-C97B-4D44-8163-7AA758A08BF9}" action="add"/>
</revisions>
</file>

<file path=xl/revisions/revisionLog123.xml><?xml version="1.0" encoding="utf-8"?>
<revisions xmlns="http://schemas.openxmlformats.org/spreadsheetml/2006/main" xmlns:r="http://schemas.openxmlformats.org/officeDocument/2006/relationships">
  <rcc rId="955" sId="1">
    <oc r="H119">
      <f>SUM(H120:H129)+H132</f>
    </oc>
    <nc r="H119">
      <f>SUM(H120:H129)+H132</f>
    </nc>
  </rcc>
  <rfmt sheetId="1" sqref="H120">
    <dxf>
      <fill>
        <patternFill>
          <bgColor theme="0"/>
        </patternFill>
      </fill>
    </dxf>
  </rfmt>
  <rcc rId="956" sId="1">
    <oc r="H120">
      <f>14785.715+5933.165+2921.385+1918.507</f>
    </oc>
    <nc r="H120">
      <f>14785.715+5933.165+2921.385+1918.508</f>
    </nc>
  </rcc>
  <rfmt sheetId="1" sqref="H121">
    <dxf>
      <fill>
        <patternFill>
          <bgColor theme="0"/>
        </patternFill>
      </fill>
    </dxf>
  </rfmt>
  <rcc rId="957" sId="1">
    <oc r="H122">
      <f>2.635+0.337</f>
    </oc>
    <nc r="H122">
      <f>2.635+0.338</f>
    </nc>
  </rcc>
  <rfmt sheetId="1" sqref="H122">
    <dxf>
      <fill>
        <patternFill>
          <bgColor theme="0"/>
        </patternFill>
      </fill>
    </dxf>
  </rfmt>
  <rfmt sheetId="1" sqref="H123">
    <dxf>
      <fill>
        <patternFill>
          <bgColor theme="0"/>
        </patternFill>
      </fill>
    </dxf>
  </rfmt>
  <rfmt sheetId="1" sqref="H124">
    <dxf>
      <fill>
        <patternFill>
          <bgColor theme="0"/>
        </patternFill>
      </fill>
    </dxf>
  </rfmt>
  <rfmt sheetId="1" sqref="H126">
    <dxf>
      <fill>
        <patternFill>
          <bgColor theme="0"/>
        </patternFill>
      </fill>
    </dxf>
  </rfmt>
  <rfmt sheetId="1" sqref="H127">
    <dxf>
      <fill>
        <patternFill>
          <bgColor theme="0"/>
        </patternFill>
      </fill>
    </dxf>
  </rfmt>
  <rfmt sheetId="1" sqref="H128">
    <dxf>
      <fill>
        <patternFill>
          <bgColor theme="0"/>
        </patternFill>
      </fill>
    </dxf>
  </rfmt>
  <rcc rId="958" sId="1">
    <oc r="J124" t="inlineStr">
      <is>
        <t>в 2,0 р.б.</t>
      </is>
    </oc>
    <nc r="J124">
      <f>SUM(H124/G124*100)</f>
    </nc>
  </rcc>
  <rcc rId="959" sId="1">
    <oc r="J122">
      <f>SUM(H122/G122*100)</f>
    </oc>
    <nc r="J122">
      <f>SUM(H122/G122*100)</f>
    </nc>
  </rcc>
  <rfmt sheetId="1" sqref="H129">
    <dxf>
      <fill>
        <patternFill>
          <bgColor theme="0"/>
        </patternFill>
      </fill>
    </dxf>
  </rfmt>
  <rfmt sheetId="1" sqref="H130">
    <dxf>
      <fill>
        <patternFill>
          <bgColor theme="0"/>
        </patternFill>
      </fill>
    </dxf>
  </rfmt>
  <rfmt sheetId="1" sqref="H131">
    <dxf>
      <fill>
        <patternFill>
          <bgColor theme="0"/>
        </patternFill>
      </fill>
    </dxf>
  </rfmt>
  <rfmt sheetId="1" sqref="H132">
    <dxf>
      <fill>
        <patternFill>
          <bgColor theme="0"/>
        </patternFill>
      </fill>
    </dxf>
  </rfmt>
  <rcc rId="960" sId="1" numFmtId="4">
    <oc r="H125">
      <v>2852.5279999999998</v>
    </oc>
    <nc r="H125">
      <v>2858.8989999999999</v>
    </nc>
  </rcc>
  <rfmt sheetId="1" sqref="H119">
    <dxf>
      <fill>
        <patternFill>
          <bgColor theme="0"/>
        </patternFill>
      </fill>
    </dxf>
  </rfmt>
  <rcc rId="961" sId="1">
    <oc r="J127" t="inlineStr">
      <is>
        <t>в 4,9 р.б.</t>
      </is>
    </oc>
    <nc r="J127">
      <f>SUM(H127/G127*100)</f>
    </nc>
  </rcc>
  <rcc rId="962" sId="1">
    <oc r="J129" t="inlineStr">
      <is>
        <t>в 2,8 р.б.</t>
      </is>
    </oc>
    <nc r="J129">
      <f>SUM(H129/G129*100)</f>
    </nc>
  </rcc>
  <rcc rId="963" sId="1">
    <oc r="J130" t="inlineStr">
      <is>
        <t>в 2,8 р.б.</t>
      </is>
    </oc>
    <nc r="J130">
      <f>SUM(H130/G130*100)</f>
    </nc>
  </rcc>
  <rcc rId="964" sId="1">
    <oc r="F132">
      <f>SUM(D132/C132*100)</f>
    </oc>
    <nc r="F132"/>
  </rcc>
  <rfmt sheetId="1" sqref="I119:J132">
    <dxf>
      <fill>
        <patternFill>
          <bgColor theme="0"/>
        </patternFill>
      </fill>
    </dxf>
  </rfmt>
  <rfmt sheetId="1" sqref="A119:B132">
    <dxf>
      <fill>
        <patternFill>
          <bgColor theme="0"/>
        </patternFill>
      </fill>
    </dxf>
  </rfmt>
  <rfmt sheetId="1" sqref="A115:XFD115">
    <dxf>
      <fill>
        <patternFill>
          <bgColor theme="0"/>
        </patternFill>
      </fill>
    </dxf>
  </rfmt>
  <rfmt sheetId="1" sqref="A115:XFD115">
    <dxf>
      <fill>
        <patternFill>
          <bgColor rgb="FFFFFF00"/>
        </patternFill>
      </fill>
    </dxf>
  </rfmt>
  <rfmt sheetId="1" sqref="A115:XFD115">
    <dxf>
      <fill>
        <patternFill>
          <bgColor theme="0"/>
        </patternFill>
      </fill>
    </dxf>
  </rfmt>
  <rfmt sheetId="1" sqref="A115:J115">
    <dxf>
      <fill>
        <patternFill>
          <bgColor rgb="FFFFFF00"/>
        </patternFill>
      </fill>
    </dxf>
  </rfmt>
  <rcv guid="{713A662A-DFDD-43FB-A56E-1E210432D89D}" action="delete"/>
  <rdn rId="0" localSheetId="1" customView="1" name="Z_713A662A_DFDD_43FB_A56E_1E210432D89D_.wvu.FilterData" hidden="1" oldHidden="1">
    <formula>общее!$A$6:$J$314</formula>
    <oldFormula>общее!$A$6:$J$314</oldFormula>
  </rdn>
  <rcv guid="{713A662A-DFDD-43FB-A56E-1E210432D89D}" action="add"/>
</revisions>
</file>

<file path=xl/revisions/revisionLog124.xml><?xml version="1.0" encoding="utf-8"?>
<revisions xmlns="http://schemas.openxmlformats.org/spreadsheetml/2006/main" xmlns:r="http://schemas.openxmlformats.org/officeDocument/2006/relationships">
  <rfmt sheetId="1" sqref="A115:J313">
    <dxf>
      <fill>
        <patternFill patternType="none">
          <bgColor auto="1"/>
        </patternFill>
      </fill>
    </dxf>
  </rfmt>
  <rcv guid="{966D3932-E429-4C59-AC55-697D9EEA620A}" action="delete"/>
  <rdn rId="0" localSheetId="1" customView="1" name="Z_966D3932_E429_4C59_AC55_697D9EEA620A_.wvu.PrintArea" hidden="1" oldHidden="1">
    <formula>общее!$A$1:$J$313</formula>
  </rdn>
  <rdn rId="0" localSheetId="1" customView="1" name="Z_966D3932_E429_4C59_AC55_697D9EEA620A_.wvu.PrintTitles" hidden="1" oldHidden="1">
    <formula>общее!$6:$6</formula>
    <oldFormula>общее!$6:$6</oldFormula>
  </rdn>
  <rdn rId="0" localSheetId="1" customView="1" name="Z_966D3932_E429_4C59_AC55_697D9EEA620A_.wvu.FilterData" hidden="1" oldHidden="1">
    <formula>общее!$A$6:$P$550</formula>
    <oldFormula>общее!$A$6:$P$550</oldFormula>
  </rdn>
  <rcv guid="{966D3932-E429-4C59-AC55-697D9EEA620A}" action="add"/>
</revisions>
</file>

<file path=xl/revisions/revisionLog125.xml><?xml version="1.0" encoding="utf-8"?>
<revisions xmlns="http://schemas.openxmlformats.org/spreadsheetml/2006/main" xmlns:r="http://schemas.openxmlformats.org/officeDocument/2006/relationships">
  <rcv guid="{966D3932-E429-4C59-AC55-697D9EEA620A}" action="delete"/>
  <rdn rId="0" localSheetId="1" customView="1" name="Z_966D3932_E429_4C59_AC55_697D9EEA620A_.wvu.PrintTitles" hidden="1" oldHidden="1">
    <formula>общее!$6:$6</formula>
    <oldFormula>общее!$6:$6</oldFormula>
  </rdn>
  <rdn rId="0" localSheetId="1" customView="1" name="Z_966D3932_E429_4C59_AC55_697D9EEA620A_.wvu.FilterData" hidden="1" oldHidden="1">
    <formula>общее!$A$6:$U$549</formula>
    <oldFormula>общее!$A$6:$U$549</oldFormula>
  </rdn>
  <rcv guid="{966D3932-E429-4C59-AC55-697D9EEA620A}" action="add"/>
</revisions>
</file>

<file path=xl/revisions/revisionLog13.xml><?xml version="1.0" encoding="utf-8"?>
<revisions xmlns="http://schemas.openxmlformats.org/spreadsheetml/2006/main" xmlns:r="http://schemas.openxmlformats.org/officeDocument/2006/relationships">
  <rcv guid="{3824CD03-2F75-4531-8348-997F8B6518CE}" action="delete"/>
  <rdn rId="0" localSheetId="1" customView="1" name="Z_3824CD03_2F75_4531_8348_997F8B6518CE_.wvu.FilterData" hidden="1" oldHidden="1">
    <formula>общее!$A$6:$J$314</formula>
    <oldFormula>общее!$A$6:$J$314</oldFormula>
  </rdn>
  <rcv guid="{3824CD03-2F75-4531-8348-997F8B6518CE}" action="add"/>
</revisions>
</file>

<file path=xl/revisions/revisionLog131.xml><?xml version="1.0" encoding="utf-8"?>
<revisions xmlns="http://schemas.openxmlformats.org/spreadsheetml/2006/main" xmlns:r="http://schemas.openxmlformats.org/officeDocument/2006/relationships">
  <rfmt sheetId="1" sqref="A234:XFD234" start="0" length="2147483647">
    <dxf>
      <font>
        <color rgb="FFFF0000"/>
      </font>
    </dxf>
  </rfmt>
  <rfmt sheetId="1" sqref="A234:XFD234" start="0" length="2147483647">
    <dxf>
      <font>
        <color auto="1"/>
      </font>
    </dxf>
  </rfmt>
  <rfmt sheetId="1" sqref="A234:J234">
    <dxf>
      <fill>
        <patternFill>
          <bgColor rgb="FFFF0000"/>
        </patternFill>
      </fill>
    </dxf>
  </rfmt>
  <rfmt sheetId="1" sqref="A247:F247">
    <dxf>
      <fill>
        <patternFill patternType="none">
          <bgColor auto="1"/>
        </patternFill>
      </fill>
    </dxf>
  </rfmt>
  <rfmt sheetId="1" sqref="A248:E248">
    <dxf>
      <fill>
        <patternFill patternType="none">
          <bgColor auto="1"/>
        </patternFill>
      </fill>
    </dxf>
  </rfmt>
  <rfmt sheetId="1" sqref="F246">
    <dxf>
      <fill>
        <patternFill patternType="solid">
          <bgColor rgb="FFFFFF00"/>
        </patternFill>
      </fill>
    </dxf>
  </rfmt>
  <rfmt sheetId="1" sqref="J246">
    <dxf>
      <fill>
        <patternFill patternType="solid">
          <bgColor rgb="FFFFFF00"/>
        </patternFill>
      </fill>
    </dxf>
  </rfmt>
  <rfmt sheetId="1" sqref="F246:F249">
    <dxf>
      <fill>
        <patternFill>
          <bgColor rgb="FFFFFF00"/>
        </patternFill>
      </fill>
    </dxf>
  </rfmt>
  <rfmt sheetId="1" sqref="A249:E249">
    <dxf>
      <fill>
        <patternFill patternType="none">
          <bgColor auto="1"/>
        </patternFill>
      </fill>
    </dxf>
  </rfmt>
  <rfmt sheetId="1" sqref="A250:B250">
    <dxf>
      <fill>
        <patternFill patternType="none">
          <bgColor auto="1"/>
        </patternFill>
      </fill>
    </dxf>
  </rfmt>
  <rfmt sheetId="1" sqref="E250">
    <dxf>
      <fill>
        <patternFill patternType="none">
          <bgColor auto="1"/>
        </patternFill>
      </fill>
    </dxf>
  </rfmt>
  <rfmt sheetId="1" sqref="J240:J243">
    <dxf>
      <fill>
        <patternFill>
          <bgColor rgb="FFFFFF00"/>
        </patternFill>
      </fill>
    </dxf>
  </rfmt>
  <rfmt sheetId="1" sqref="G249:I250">
    <dxf>
      <fill>
        <patternFill patternType="none">
          <bgColor auto="1"/>
        </patternFill>
      </fill>
    </dxf>
  </rfmt>
  <rcv guid="{3824CD03-2F75-4531-8348-997F8B6518CE}" action="delete"/>
  <rdn rId="0" localSheetId="1" customView="1" name="Z_3824CD03_2F75_4531_8348_997F8B6518CE_.wvu.FilterData" hidden="1" oldHidden="1">
    <formula>общее!$A$6:$J$314</formula>
    <oldFormula>общее!$A$6:$J$314</oldFormula>
  </rdn>
  <rcv guid="{3824CD03-2F75-4531-8348-997F8B6518CE}" action="add"/>
</revisions>
</file>

<file path=xl/revisions/revisionLog1311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общее!$A$1:$J$292</formula>
    <oldFormula>общее!$A$1:$J$292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общее!$A$6:$J$302</formula>
    <oldFormula>общее!$A$6:$J$302</oldFormula>
  </rdn>
  <rcv guid="{221AFC77-C97B-4D44-8163-7AA758A08BF9}" action="add"/>
</revisions>
</file>

<file path=xl/revisions/revisionLog13111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общее!$A$1:$J$292</formula>
    <oldFormula>общее!$A$1:$J$292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общее!$A$6:$J$302</formula>
    <oldFormula>общее!$A$6:$J$302</oldFormula>
  </rdn>
  <rcv guid="{221AFC77-C97B-4D44-8163-7AA758A08BF9}" action="add"/>
</revisions>
</file>

<file path=xl/revisions/revisionLog131111.xml><?xml version="1.0" encoding="utf-8"?>
<revisions xmlns="http://schemas.openxmlformats.org/spreadsheetml/2006/main" xmlns:r="http://schemas.openxmlformats.org/officeDocument/2006/relationships">
  <rcc rId="39" sId="1" numFmtId="4">
    <oc r="C18">
      <v>1182.893</v>
    </oc>
    <nc r="C18">
      <v>1574.819</v>
    </nc>
  </rcc>
  <rcc rId="40" sId="1" numFmtId="4">
    <oc r="D18">
      <v>655.16099999999994</v>
    </oc>
    <nc r="D18">
      <v>893.524</v>
    </nc>
  </rcc>
  <rfmt sheetId="1" sqref="A17:XFD18">
    <dxf>
      <fill>
        <patternFill patternType="none">
          <bgColor auto="1"/>
        </patternFill>
      </fill>
    </dxf>
  </rfmt>
  <rcc rId="41" sId="1" numFmtId="4">
    <oc r="C19">
      <v>0.153</v>
    </oc>
    <nc r="C19">
      <v>0.224</v>
    </nc>
  </rcc>
  <rcc rId="42" sId="1" numFmtId="4">
    <oc r="D19">
      <v>6.8</v>
    </oc>
    <nc r="D19">
      <v>10.968</v>
    </nc>
  </rcc>
  <rfmt sheetId="1" sqref="A19:XFD19">
    <dxf>
      <fill>
        <patternFill patternType="none">
          <bgColor auto="1"/>
        </patternFill>
      </fill>
    </dxf>
  </rfmt>
  <rcc rId="43" sId="1" numFmtId="4">
    <oc r="C22">
      <v>9734.8160000000007</v>
    </oc>
    <nc r="C22">
      <v>14916.772999999999</v>
    </nc>
  </rcc>
  <rcc rId="44" sId="1" numFmtId="4">
    <oc r="D22">
      <v>8694.7530000000006</v>
    </oc>
    <nc r="D22">
      <v>12633.985000000001</v>
    </nc>
  </rcc>
  <rcc rId="45" sId="1" numFmtId="4">
    <oc r="C24">
      <v>36331.281000000003</v>
    </oc>
    <nc r="C24">
      <v>59269.303</v>
    </nc>
  </rcc>
  <rcc rId="46" sId="1" numFmtId="4">
    <oc r="D24">
      <v>33881.474999999999</v>
    </oc>
    <nc r="D24">
      <v>54228.701000000001</v>
    </nc>
  </rcc>
  <rcc rId="47" sId="1" numFmtId="4">
    <oc r="C25">
      <v>54928.966999999997</v>
    </oc>
    <nc r="C25">
      <v>84885.923999999999</v>
    </nc>
  </rcc>
  <rcc rId="48" sId="1" numFmtId="4">
    <oc r="D25">
      <v>48827.396000000001</v>
    </oc>
    <nc r="D25">
      <v>76795.774000000005</v>
    </nc>
  </rcc>
  <rfmt sheetId="1" sqref="A20:XFD25">
    <dxf>
      <fill>
        <patternFill patternType="none">
          <bgColor auto="1"/>
        </patternFill>
      </fill>
    </dxf>
  </rfmt>
  <rcv guid="{221AFC77-C97B-4D44-8163-7AA758A08BF9}" action="delete"/>
  <rdn rId="0" localSheetId="1" customView="1" name="Z_221AFC77_C97B_4D44_8163_7AA758A08BF9_.wvu.PrintArea" hidden="1" oldHidden="1">
    <formula>общее!$A$1:$J$292</formula>
    <oldFormula>общее!$A$1:$J$292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общее!$A$6:$J$302</formula>
    <oldFormula>общее!$A$6:$J$302</oldFormula>
  </rdn>
  <rcv guid="{221AFC77-C97B-4D44-8163-7AA758A08BF9}" action="add"/>
</revisions>
</file>

<file path=xl/revisions/revisionLog1312.xml><?xml version="1.0" encoding="utf-8"?>
<revisions xmlns="http://schemas.openxmlformats.org/spreadsheetml/2006/main" xmlns:r="http://schemas.openxmlformats.org/officeDocument/2006/relationships">
  <rcc rId="966" sId="1" numFmtId="4">
    <oc r="D235">
      <v>17011.159</v>
    </oc>
    <nc r="D235">
      <v>33905.142999999996</v>
    </nc>
  </rcc>
  <rfmt sheetId="1" sqref="A235:F235">
    <dxf>
      <fill>
        <patternFill patternType="none">
          <bgColor auto="1"/>
        </patternFill>
      </fill>
    </dxf>
  </rfmt>
  <rcc rId="967" sId="1" numFmtId="4">
    <oc r="D237">
      <v>6692.6679999999997</v>
    </oc>
    <nc r="D237">
      <v>10680.501259999999</v>
    </nc>
  </rcc>
  <rfmt sheetId="1" sqref="A237:F237">
    <dxf>
      <fill>
        <patternFill patternType="none">
          <bgColor auto="1"/>
        </patternFill>
      </fill>
    </dxf>
  </rfmt>
  <rfmt sheetId="1" sqref="A238:F238">
    <dxf>
      <fill>
        <patternFill patternType="none">
          <bgColor auto="1"/>
        </patternFill>
      </fill>
    </dxf>
  </rfmt>
  <rfmt sheetId="1" sqref="A236:F236">
    <dxf>
      <fill>
        <patternFill patternType="none">
          <bgColor auto="1"/>
        </patternFill>
      </fill>
    </dxf>
  </rfmt>
  <rcc rId="968" sId="1" numFmtId="4">
    <oc r="D239">
      <v>42365.213000000003</v>
    </oc>
    <nc r="D239">
      <v>59770.603459999998</v>
    </nc>
  </rcc>
  <rfmt sheetId="1" sqref="A239:F239">
    <dxf>
      <fill>
        <patternFill patternType="none">
          <bgColor auto="1"/>
        </patternFill>
      </fill>
    </dxf>
  </rfmt>
  <rcc rId="969" sId="1" numFmtId="4">
    <oc r="D240">
      <v>98085.014999999999</v>
    </oc>
    <nc r="D240">
      <v>97308.573999999993</v>
    </nc>
  </rcc>
  <rfmt sheetId="1" sqref="A240:F240">
    <dxf>
      <fill>
        <patternFill patternType="none">
          <bgColor auto="1"/>
        </patternFill>
      </fill>
    </dxf>
  </rfmt>
  <rcc rId="970" sId="1" numFmtId="4">
    <oc r="D241">
      <v>328.56799999999998</v>
    </oc>
    <nc r="D241">
      <v>500</v>
    </nc>
  </rcc>
  <rfmt sheetId="1" sqref="A241:XFD241">
    <dxf>
      <fill>
        <patternFill patternType="none">
          <bgColor auto="1"/>
        </patternFill>
      </fill>
    </dxf>
  </rfmt>
  <rfmt sheetId="1" sqref="A242:XFD242">
    <dxf>
      <fill>
        <patternFill patternType="none">
          <bgColor auto="1"/>
        </patternFill>
      </fill>
    </dxf>
  </rfmt>
  <rfmt sheetId="1" sqref="F235:F243">
    <dxf>
      <fill>
        <patternFill patternType="solid">
          <bgColor rgb="FFFFFF00"/>
        </patternFill>
      </fill>
    </dxf>
  </rfmt>
  <rfmt sheetId="1" sqref="A244:E244">
    <dxf>
      <fill>
        <patternFill patternType="none">
          <bgColor auto="1"/>
        </patternFill>
      </fill>
    </dxf>
  </rfmt>
  <rfmt sheetId="1" sqref="A245:E245">
    <dxf>
      <fill>
        <patternFill patternType="none">
          <bgColor auto="1"/>
        </patternFill>
      </fill>
    </dxf>
  </rfmt>
  <rcc rId="971" sId="1" numFmtId="4">
    <oc r="D248">
      <v>221.32900000000001</v>
    </oc>
    <nc r="D248">
      <v>54.997599999999998</v>
    </nc>
  </rcc>
  <rfmt sheetId="1" sqref="D248">
    <dxf>
      <fill>
        <patternFill patternType="none">
          <bgColor auto="1"/>
        </patternFill>
      </fill>
    </dxf>
  </rfmt>
  <rcc rId="972" sId="1" numFmtId="4">
    <oc r="D250">
      <v>115.395</v>
    </oc>
    <nc r="D250">
      <v>1098.0730000000001</v>
    </nc>
  </rcc>
  <rfmt sheetId="1" sqref="D250">
    <dxf>
      <fill>
        <patternFill patternType="none">
          <bgColor auto="1"/>
        </patternFill>
      </fill>
    </dxf>
  </rfmt>
</revisions>
</file>

<file path=xl/revisions/revisionLog13121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общее!$A$1:$J$292</formula>
    <oldFormula>общее!$A$1:$J$292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общее!$A$6:$J$302</formula>
    <oldFormula>общее!$A$6:$J$302</oldFormula>
  </rdn>
  <rcv guid="{221AFC77-C97B-4D44-8163-7AA758A08BF9}" action="add"/>
</revisions>
</file>

<file path=xl/revisions/revisionLog132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общее!$A$1:$J$292</formula>
    <oldFormula>общее!$A$1:$J$292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общее!$A$6:$J$302</formula>
    <oldFormula>общее!$A$6:$J$302</oldFormula>
  </rdn>
  <rcv guid="{221AFC77-C97B-4D44-8163-7AA758A08BF9}" action="add"/>
</revisions>
</file>

<file path=xl/revisions/revisionLog14.xml><?xml version="1.0" encoding="utf-8"?>
<revisions xmlns="http://schemas.openxmlformats.org/spreadsheetml/2006/main" xmlns:r="http://schemas.openxmlformats.org/officeDocument/2006/relationships">
  <rcc rId="196" sId="1" numFmtId="4">
    <oc r="C89">
      <v>1565</v>
    </oc>
    <nc r="C89">
      <v>3130</v>
    </nc>
  </rcc>
  <rcc rId="197" sId="1" numFmtId="4">
    <oc r="D89">
      <v>133</v>
    </oc>
    <nc r="D89">
      <v>266</v>
    </nc>
  </rcc>
  <rcc rId="198" sId="1" numFmtId="4">
    <oc r="C90">
      <v>253559.5</v>
    </oc>
    <nc r="C90">
      <v>314891.2</v>
    </nc>
  </rcc>
  <rcc rId="199" sId="1" numFmtId="4">
    <oc r="D90">
      <v>304395.90000000002</v>
    </oc>
    <nc r="D90">
      <v>379570.3</v>
    </nc>
  </rcc>
  <rcc rId="200" sId="1" numFmtId="4">
    <oc r="C91">
      <v>230891</v>
    </oc>
    <nc r="C91">
      <v>346336.5</v>
    </nc>
  </rcc>
  <rcc rId="201" sId="1" numFmtId="4">
    <oc r="D91">
      <v>179304.9</v>
    </oc>
    <nc r="D91">
      <v>268957.5</v>
    </nc>
  </rcc>
  <rcc rId="202" sId="1" numFmtId="4">
    <nc r="C92">
      <v>5172</v>
    </nc>
  </rcc>
  <rcc rId="203" sId="1" numFmtId="4">
    <oc r="D92">
      <v>50915.3</v>
    </oc>
    <nc r="D92">
      <v>59116.6</v>
    </nc>
  </rcc>
  <rcc rId="204" sId="1" numFmtId="4">
    <oc r="D94">
      <v>148838.27299999999</v>
    </oc>
    <nc r="D94">
      <v>158211.33300000001</v>
    </nc>
  </rcc>
  <rcc rId="205" sId="1" numFmtId="4">
    <oc r="C95">
      <v>773.5</v>
    </oc>
    <nc r="C95">
      <v>1032.6199999999999</v>
    </nc>
  </rcc>
  <rcc rId="206" sId="1" numFmtId="4">
    <oc r="D95">
      <v>621.35299999999995</v>
    </oc>
    <nc r="D95">
      <v>689.02499999999998</v>
    </nc>
  </rcc>
  <rcc rId="207" sId="1" numFmtId="4">
    <oc r="C96">
      <v>257012.375</v>
    </oc>
    <nc r="C96">
      <v>383718.92</v>
    </nc>
  </rcc>
  <rcc rId="208" sId="1" numFmtId="4">
    <oc r="D96">
      <v>257355.989</v>
    </oc>
    <nc r="D96">
      <v>390028.75400000002</v>
    </nc>
  </rcc>
  <rcc rId="209" sId="1" numFmtId="4">
    <oc r="C97">
      <v>2112.0839999999998</v>
    </oc>
    <nc r="C97">
      <v>3313.17</v>
    </nc>
  </rcc>
  <rcc rId="210" sId="1" numFmtId="4">
    <oc r="D97">
      <v>2873.1239999999998</v>
    </oc>
    <nc r="D97">
      <v>4476.5510000000004</v>
    </nc>
  </rcc>
  <rcc rId="211" sId="1" numFmtId="4">
    <oc r="D98">
      <v>1043.538</v>
    </oc>
    <nc r="D98">
      <v>1562.5260000000001</v>
    </nc>
  </rcc>
  <rcc rId="212" sId="1" numFmtId="4">
    <oc r="C100">
      <v>3144.18</v>
    </oc>
    <nc r="C100">
      <v>4553.28</v>
    </nc>
  </rcc>
  <rcc rId="213" sId="1" numFmtId="4">
    <oc r="D100">
      <v>2621.123</v>
    </oc>
    <nc r="D100">
      <v>4060.5329999999999</v>
    </nc>
  </rcc>
  <rcc rId="214" sId="1" numFmtId="4">
    <oc r="C101">
      <v>3279.7579999999998</v>
    </oc>
    <nc r="C101">
      <v>5739.5929999999998</v>
    </nc>
  </rcc>
  <rcc rId="215" sId="1" numFmtId="4">
    <oc r="D101">
      <v>4586.8710000000001</v>
    </oc>
    <nc r="D101">
      <v>5348.9080000000004</v>
    </nc>
  </rcc>
  <rcc rId="216" sId="1" numFmtId="4">
    <oc r="C102">
      <v>18944.2</v>
    </oc>
    <nc r="C102">
      <v>28905.599999999999</v>
    </nc>
  </rcc>
  <rcc rId="217" sId="1" numFmtId="4">
    <oc r="D102">
      <v>21143.5</v>
    </oc>
    <nc r="D102">
      <v>31896.9</v>
    </nc>
  </rcc>
  <rcc rId="218" sId="1" numFmtId="4">
    <oc r="C103">
      <v>86.7</v>
    </oc>
    <nc r="C103">
      <v>206.3</v>
    </nc>
  </rcc>
  <rcc rId="219" sId="1" numFmtId="4">
    <oc r="D103">
      <v>420.7</v>
    </oc>
    <nc r="D103">
      <v>943.27</v>
    </nc>
  </rcc>
  <rcc rId="220" sId="1" numFmtId="4">
    <oc r="C105">
      <v>6587.5</v>
    </oc>
    <nc r="C105">
      <v>9881.2000000000007</v>
    </nc>
  </rcc>
  <rcc rId="221" sId="1" numFmtId="4">
    <oc r="C106">
      <v>3393.5659999999998</v>
    </oc>
    <nc r="C106">
      <v>5192.3519999999999</v>
    </nc>
  </rcc>
  <rrc rId="222" sId="1" ref="A107:XFD107" action="insertRow">
    <undo index="0" exp="area" ref3D="1" dr="$A$193:$XFD$195" dn="Z_D0621073_25BE_47D7_AC33_51146458D41C_.wvu.Rows" sId="1"/>
  </rrc>
  <rcc rId="223" sId="1" numFmtId="4">
    <nc r="D107">
      <v>708.47</v>
    </nc>
  </rcc>
  <rcc rId="224" sId="1">
    <oc r="D93">
      <f>SUM(D94:D106)</f>
    </oc>
    <nc r="D93">
      <f>SUM(D94:D107)</f>
    </nc>
  </rcc>
  <rrc rId="225" sId="1" ref="A97:XFD97" action="insertRow">
    <undo index="0" exp="area" ref3D="1" dr="$A$194:$XFD$196" dn="Z_D0621073_25BE_47D7_AC33_51146458D41C_.wvu.Rows" sId="1"/>
  </rrc>
  <rrc rId="226" sId="1" ref="A97:XFD97" action="insertRow">
    <undo index="0" exp="area" ref3D="1" dr="$A$195:$XFD$197" dn="Z_D0621073_25BE_47D7_AC33_51146458D41C_.wvu.Rows" sId="1"/>
  </rrc>
  <rcc rId="227" sId="1">
    <nc r="A97">
      <v>41050400</v>
    </nc>
  </rcc>
  <rcc rId="228" sId="1" numFmtId="4">
    <nc r="C97">
      <v>1043.6780000000001</v>
    </nc>
  </rcc>
  <rcc rId="229" sId="1">
    <nc r="A98">
      <v>410505</v>
    </nc>
  </rcc>
  <rcc rId="230" sId="1" numFmtId="4">
    <nc r="C98">
      <v>2091.453</v>
    </nc>
  </rcc>
  <rcc rId="231" sId="1" numFmtId="4">
    <oc r="C94">
      <v>427823.59</v>
    </oc>
    <nc r="C94">
      <v>444534.05300000001</v>
    </nc>
  </rcc>
  <rcc rId="232" sId="1" numFmtId="4">
    <oc r="D108">
      <v>3386.6080000000002</v>
    </oc>
    <nc r="D108">
      <v>7393.6189999999997</v>
    </nc>
  </rcc>
  <rcv guid="{221AFC77-C97B-4D44-8163-7AA758A08BF9}" action="delete"/>
  <rdn rId="0" localSheetId="1" customView="1" name="Z_221AFC77_C97B_4D44_8163_7AA758A08BF9_.wvu.PrintArea" hidden="1" oldHidden="1">
    <formula>общее!$A$1:$J$296</formula>
    <oldFormula>общее!$A$1:$J$296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общее!$A$6:$J$306</formula>
    <oldFormula>общее!$A$6:$J$306</oldFormula>
  </rdn>
  <rcv guid="{221AFC77-C97B-4D44-8163-7AA758A08BF9}" action="add"/>
</revisions>
</file>

<file path=xl/revisions/revisionLog141.xml><?xml version="1.0" encoding="utf-8"?>
<revisions xmlns="http://schemas.openxmlformats.org/spreadsheetml/2006/main" xmlns:r="http://schemas.openxmlformats.org/officeDocument/2006/relationships">
  <rcc rId="127" sId="1" numFmtId="4">
    <oc r="C50">
      <v>6.5650000000000004</v>
    </oc>
    <nc r="C50">
      <v>17.178999999999998</v>
    </nc>
  </rcc>
  <rcc rId="128" sId="1" numFmtId="4">
    <oc r="D50">
      <v>9.0649999999999995</v>
    </oc>
    <nc r="D50">
      <v>13.257</v>
    </nc>
  </rcc>
  <rcc rId="129" sId="1" numFmtId="4">
    <oc r="C51">
      <v>5095.8900000000003</v>
    </oc>
    <nc r="C51">
      <v>12657.534</v>
    </nc>
  </rcc>
  <rcc rId="130" sId="1" numFmtId="4">
    <nc r="C53">
      <v>22.347999999999999</v>
    </nc>
  </rcc>
  <rcc rId="131" sId="1" numFmtId="4">
    <oc r="D53">
      <v>128.935</v>
    </oc>
    <nc r="D53">
      <v>150.702</v>
    </nc>
  </rcc>
  <rcc rId="132" sId="1" numFmtId="4">
    <oc r="C54">
      <v>1E-3</v>
    </oc>
    <nc r="C54">
      <v>16.02</v>
    </nc>
  </rcc>
  <rcc rId="133" sId="1" numFmtId="4">
    <oc r="C55">
      <v>582.94299999999998</v>
    </oc>
    <nc r="C55">
      <v>426.11399999999998</v>
    </nc>
  </rcc>
  <rcc rId="134" sId="1" numFmtId="4">
    <oc r="D55">
      <v>618.27700000000004</v>
    </oc>
    <nc r="D55">
      <v>984.654</v>
    </nc>
  </rcc>
  <rcc rId="135" sId="1" numFmtId="4">
    <oc r="C56">
      <v>927.1</v>
    </oc>
    <nc r="C56">
      <v>1505.65</v>
    </nc>
  </rcc>
  <rcc rId="136" sId="1" numFmtId="4">
    <oc r="D56">
      <v>804.26199999999994</v>
    </oc>
    <nc r="D56">
      <v>1434.0029999999999</v>
    </nc>
  </rcc>
  <rfmt sheetId="1" sqref="A47:XFD56">
    <dxf>
      <fill>
        <patternFill patternType="none">
          <bgColor auto="1"/>
        </patternFill>
      </fill>
    </dxf>
  </rfmt>
  <rcc rId="137" sId="1">
    <nc r="F53">
      <f>D53/C53*100</f>
    </nc>
  </rcc>
  <rcc rId="138" sId="1">
    <nc r="F54">
      <f>D54/C54*100</f>
    </nc>
  </rcc>
  <rcc rId="139" sId="1" odxf="1" dxf="1">
    <oc r="F57" t="inlineStr">
      <is>
        <t>в 6,8 р.б.</t>
      </is>
    </oc>
    <nc r="F57">
      <f>D57/C57*100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140" sId="1" odxf="1" dxf="1">
    <oc r="F58">
      <f>D58/C58*100</f>
    </oc>
    <nc r="F58">
      <f>D58/C58*100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141" sId="1" odxf="1" dxf="1">
    <oc r="F59">
      <f>D59/C59*100</f>
    </oc>
    <nc r="F59">
      <f>D59/C59*100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142" sId="1" numFmtId="4">
    <oc r="C57">
      <v>80.462000000000003</v>
    </oc>
    <nc r="C57">
      <v>401.63400000000001</v>
    </nc>
  </rcc>
  <rcc rId="143" sId="1" numFmtId="4">
    <oc r="D57">
      <v>548.56700000000001</v>
    </oc>
    <nc r="D57">
      <v>929.56700000000001</v>
    </nc>
  </rcc>
  <rfmt sheetId="1" sqref="A57:XFD57">
    <dxf>
      <fill>
        <patternFill patternType="none">
          <bgColor auto="1"/>
        </patternFill>
      </fill>
    </dxf>
  </rfmt>
  <rcc rId="144" sId="1" numFmtId="4">
    <oc r="C60">
      <v>609.375</v>
    </oc>
    <nc r="C60">
      <v>994.83500000000004</v>
    </nc>
  </rcc>
  <rcc rId="145" sId="1" numFmtId="4">
    <oc r="D60">
      <v>734.08900000000006</v>
    </oc>
    <nc r="D60">
      <v>998.48299999999995</v>
    </nc>
  </rcc>
  <rcc rId="146" sId="1" numFmtId="4">
    <oc r="C61">
      <v>15488.564</v>
    </oc>
    <nc r="C61">
      <v>22435.328000000001</v>
    </nc>
  </rcc>
  <rcc rId="147" sId="1" numFmtId="4">
    <oc r="D61">
      <v>10306.221</v>
    </oc>
    <nc r="D61">
      <v>16939.594000000001</v>
    </nc>
  </rcc>
  <rcc rId="148" sId="1" numFmtId="4">
    <oc r="C62">
      <v>321.66800000000001</v>
    </oc>
    <nc r="C62">
      <v>530.19600000000003</v>
    </nc>
  </rcc>
  <rcc rId="149" sId="1" numFmtId="4">
    <nc r="C63">
      <v>20.315999999999999</v>
    </nc>
  </rcc>
  <rcc rId="150" sId="1">
    <nc r="F63">
      <f>D63/C63*100</f>
    </nc>
  </rcc>
  <rcc rId="151" sId="1" numFmtId="4">
    <oc r="D63">
      <v>13.49</v>
    </oc>
    <nc r="D63">
      <v>20.376000000000001</v>
    </nc>
  </rcc>
  <rcc rId="152" sId="1" numFmtId="4">
    <oc r="C64">
      <v>5922.8</v>
    </oc>
    <nc r="C64">
      <v>7766.8649999999998</v>
    </nc>
  </rcc>
  <rcc rId="153" sId="1" numFmtId="4">
    <oc r="D64">
      <v>5875.4340000000002</v>
    </oc>
    <nc r="D64">
      <v>8940.5390000000007</v>
    </nc>
  </rcc>
  <rcc rId="154" sId="1" numFmtId="4">
    <oc r="C66">
      <v>99.378</v>
    </oc>
    <nc r="C66">
      <v>208.01300000000001</v>
    </nc>
  </rcc>
  <rcc rId="155" sId="1" numFmtId="4">
    <oc r="D66">
      <v>75.138000000000005</v>
    </oc>
    <nc r="D66">
      <v>120.74</v>
    </nc>
  </rcc>
  <rcc rId="156" sId="1" numFmtId="4">
    <oc r="C67">
      <v>8.99</v>
    </oc>
    <nc r="C67">
      <v>9.3130000000000006</v>
    </nc>
  </rcc>
  <rcc rId="157" sId="1" numFmtId="4">
    <oc r="D67">
      <v>3.7050000000000001</v>
    </oc>
    <nc r="D67">
      <v>8.0879999999999992</v>
    </nc>
  </rcc>
  <rcc rId="158" sId="1" numFmtId="4">
    <oc r="C68">
      <v>104.379</v>
    </oc>
    <nc r="C68">
      <v>169.76300000000001</v>
    </nc>
  </rcc>
  <rcc rId="159" sId="1" numFmtId="4">
    <oc r="D68">
      <v>111.14700000000001</v>
    </oc>
    <nc r="D68">
      <v>172.02099999999999</v>
    </nc>
  </rcc>
  <rcc rId="160" sId="1" numFmtId="4">
    <oc r="D72">
      <v>4853.4040000000005</v>
    </oc>
    <nc r="D72">
      <v>2737.9470000000001</v>
    </nc>
  </rcc>
  <rcc rId="161" sId="1">
    <oc r="F72" t="inlineStr">
      <is>
        <t>в 2,0 р.б.</t>
      </is>
    </oc>
    <nc r="F72">
      <f>D72/C72*100</f>
    </nc>
  </rcc>
  <rrc rId="162" sId="1" ref="A73:XFD73" action="insertRow">
    <undo index="0" exp="area" ref3D="1" dr="$A$192:$XFD$194" dn="Z_D0621073_25BE_47D7_AC33_51146458D41C_.wvu.Rows" sId="1"/>
    <undo index="0" exp="area" ref3D="1" dr="$A$83:$XFD$83" dn="Z_1BDFBE17_25BB_4BB9_B67F_4757B39B2D64_.wvu.Rows" sId="1"/>
  </rrc>
  <rcc rId="163" sId="1">
    <nc r="A73">
      <v>24060600</v>
    </nc>
  </rcc>
  <rcc rId="164" sId="1" numFmtId="4">
    <nc r="D73">
      <v>0.13600000000000001</v>
    </nc>
  </rcc>
  <rcc rId="165" sId="1" numFmtId="4">
    <nc r="D74">
      <v>40</v>
    </nc>
  </rcc>
  <rcc rId="166" sId="1">
    <nc r="F74">
      <f>D74/C74*100</f>
    </nc>
  </rcc>
  <rcc rId="167" sId="1">
    <oc r="F76" t="inlineStr">
      <is>
        <t>в 5,5 р.б.</t>
      </is>
    </oc>
    <nc r="F76">
      <f>D76/C76*100</f>
    </nc>
  </rcc>
  <rcc rId="168" sId="1" numFmtId="4">
    <oc r="C76">
      <v>64.712000000000003</v>
    </oc>
    <nc r="C76">
      <v>91.364000000000004</v>
    </nc>
  </rcc>
  <rcc rId="169" sId="1">
    <oc r="D71">
      <f>D72+D76</f>
    </oc>
    <nc r="D71">
      <f>D72+D73+D74+D76</f>
    </nc>
  </rcc>
  <rcc rId="170" sId="1">
    <oc r="C59">
      <f>C60+C61+C62</f>
    </oc>
    <nc r="C59">
      <f>C60+C61+C62+C63</f>
    </nc>
  </rcc>
  <rcc rId="171" sId="1">
    <oc r="D58">
      <f>D59+D64+D65</f>
    </oc>
    <nc r="D58">
      <f>D59+D64+D65</f>
    </nc>
  </rcc>
  <rcc rId="172" sId="1" numFmtId="4">
    <oc r="D62">
      <v>341.75099999999998</v>
    </oc>
    <nc r="D62">
      <v>524.99099999999999</v>
    </nc>
  </rcc>
  <rfmt sheetId="1" sqref="A57:XFD79">
    <dxf>
      <fill>
        <patternFill patternType="none">
          <bgColor auto="1"/>
        </patternFill>
      </fill>
    </dxf>
  </rfmt>
  <rcc rId="173" sId="1">
    <oc r="C69">
      <f>SUM(C70:C71)</f>
    </oc>
    <nc r="C69">
      <f>SUM(C70:C71)</f>
    </nc>
  </rcc>
  <rcc rId="174" sId="1" numFmtId="4">
    <oc r="C72">
      <v>2385.6590000000001</v>
    </oc>
    <nc r="C72">
      <v>3592.3530000000001</v>
    </nc>
  </rcc>
  <rcc rId="175" sId="1" numFmtId="4">
    <oc r="D76">
      <v>353.33600000000001</v>
    </oc>
    <nc r="D76">
      <v>864.13599999999997</v>
    </nc>
  </rcc>
  <rcv guid="{221AFC77-C97B-4D44-8163-7AA758A08BF9}" action="delete"/>
  <rdn rId="0" localSheetId="1" customView="1" name="Z_221AFC77_C97B_4D44_8163_7AA758A08BF9_.wvu.PrintArea" hidden="1" oldHidden="1">
    <formula>общее!$A$1:$J$293</formula>
    <oldFormula>общее!$A$1:$J$293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общее!$A$6:$J$303</formula>
    <oldFormula>общее!$A$6:$J$303</oldFormula>
  </rdn>
  <rcv guid="{221AFC77-C97B-4D44-8163-7AA758A08BF9}" action="add"/>
</revisions>
</file>

<file path=xl/revisions/revisionLog1411.xml><?xml version="1.0" encoding="utf-8"?>
<revisions xmlns="http://schemas.openxmlformats.org/spreadsheetml/2006/main" xmlns:r="http://schemas.openxmlformats.org/officeDocument/2006/relationships">
  <rfmt sheetId="1" sqref="A42:XFD42">
    <dxf>
      <fill>
        <patternFill patternType="none">
          <bgColor auto="1"/>
        </patternFill>
      </fill>
    </dxf>
  </rfmt>
  <rcv guid="{221AFC77-C97B-4D44-8163-7AA758A08BF9}" action="delete"/>
  <rdn rId="0" localSheetId="1" customView="1" name="Z_221AFC77_C97B_4D44_8163_7AA758A08BF9_.wvu.PrintArea" hidden="1" oldHidden="1">
    <formula>общее!$A$1:$J$292</formula>
    <oldFormula>общее!$A$1:$J$292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общее!$A$6:$J$302</formula>
    <oldFormula>общее!$A$6:$J$302</oldFormula>
  </rdn>
  <rcv guid="{221AFC77-C97B-4D44-8163-7AA758A08BF9}" action="add"/>
</revisions>
</file>

<file path=xl/revisions/revisionLog14111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общее!$A$1:$J$292</formula>
    <oldFormula>общее!$A$1:$J$292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общее!$A$6:$J$302</formula>
    <oldFormula>общее!$A$6:$J$302</oldFormula>
  </rdn>
  <rcv guid="{221AFC77-C97B-4D44-8163-7AA758A08BF9}" action="add"/>
</revisions>
</file>

<file path=xl/revisions/revisionLog141111.xml><?xml version="1.0" encoding="utf-8"?>
<revisions xmlns="http://schemas.openxmlformats.org/spreadsheetml/2006/main" xmlns:r="http://schemas.openxmlformats.org/officeDocument/2006/relationships">
  <rcc rId="78" sId="1" numFmtId="4">
    <oc r="C29">
      <v>255.23699999999999</v>
    </oc>
    <nc r="C29">
      <v>338.03899999999999</v>
    </nc>
  </rcc>
  <rcc rId="79" sId="1" numFmtId="4">
    <oc r="D29">
      <v>147.46199999999999</v>
    </oc>
    <nc r="D29">
      <v>200.69</v>
    </nc>
  </rcc>
  <rcc rId="80" sId="1" numFmtId="4">
    <oc r="C30">
      <v>859.05799999999999</v>
    </oc>
    <nc r="C30">
      <v>1831.9469999999999</v>
    </nc>
  </rcc>
  <rcc rId="81" sId="1" numFmtId="4">
    <oc r="D30">
      <v>758.70600000000002</v>
    </oc>
    <nc r="D30">
      <v>2113.0680000000002</v>
    </nc>
  </rcc>
  <rcc rId="82" sId="1" numFmtId="4">
    <oc r="C31">
      <v>495.56099999999998</v>
    </oc>
    <nc r="C31">
      <v>1078.4960000000001</v>
    </nc>
  </rcc>
  <rcc rId="83" sId="1" numFmtId="4">
    <oc r="D31">
      <v>902.79200000000003</v>
    </oc>
    <nc r="D31">
      <v>2140.2220000000002</v>
    </nc>
  </rcc>
  <rcc rId="84" sId="1" numFmtId="4">
    <oc r="C32">
      <v>13430.68</v>
    </oc>
    <nc r="C32">
      <v>20214.433000000001</v>
    </nc>
  </rcc>
  <rcc rId="85" sId="1" numFmtId="4">
    <oc r="D32">
      <v>15041.284</v>
    </oc>
    <nc r="D32">
      <v>22809.787</v>
    </nc>
  </rcc>
  <rcc rId="86" sId="1" numFmtId="4">
    <oc r="C33">
      <v>39957.271999999997</v>
    </oc>
    <nc r="C33">
      <v>55570.911</v>
    </nc>
  </rcc>
  <rcc rId="87" sId="1" numFmtId="4">
    <oc r="D33">
      <v>52645.733999999997</v>
    </oc>
    <nc r="D33">
      <v>80145.789999999994</v>
    </nc>
  </rcc>
  <rcc rId="88" sId="1" numFmtId="4">
    <oc r="C34">
      <v>76520.168999999994</v>
    </oc>
    <nc r="C34">
      <v>114240.288</v>
    </nc>
  </rcc>
  <rcc rId="89" sId="1" numFmtId="4">
    <oc r="D34">
      <v>87361.29</v>
    </oc>
    <nc r="D34">
      <v>125973.292</v>
    </nc>
  </rcc>
  <rcc rId="90" sId="1" numFmtId="4">
    <oc r="C35">
      <v>945.02099999999996</v>
    </oc>
    <nc r="C35">
      <v>3731.2840000000001</v>
    </nc>
  </rcc>
  <rcc rId="91" sId="1" numFmtId="4">
    <oc r="D35">
      <v>1268.4159999999999</v>
    </oc>
    <nc r="D35">
      <v>3409.0619999999999</v>
    </nc>
  </rcc>
  <rcc rId="92" sId="1" numFmtId="4">
    <oc r="C36">
      <v>11017.933999999999</v>
    </oc>
    <nc r="C36">
      <v>21289.317999999999</v>
    </nc>
  </rcc>
  <rcc rId="93" sId="1" numFmtId="4">
    <oc r="D36">
      <v>10793.239</v>
    </oc>
    <nc r="D36">
      <v>21241.347000000002</v>
    </nc>
  </rcc>
  <rcc rId="94" sId="1" numFmtId="4">
    <oc r="C37">
      <v>1083.7929999999999</v>
    </oc>
    <nc r="C37">
      <v>2270.7179999999998</v>
    </nc>
  </rcc>
  <rcc rId="95" sId="1" numFmtId="4">
    <oc r="D37">
      <v>951.79600000000005</v>
    </oc>
    <nc r="D37">
      <v>1375.4280000000001</v>
    </nc>
  </rcc>
  <rfmt sheetId="1" sqref="A26:XFD38">
    <dxf>
      <fill>
        <patternFill patternType="none">
          <bgColor auto="1"/>
        </patternFill>
      </fill>
    </dxf>
  </rfmt>
  <rcc rId="96" sId="1" numFmtId="4">
    <oc r="C38">
      <v>669.93600000000004</v>
    </oc>
    <nc r="C38">
      <v>988.346</v>
    </nc>
  </rcc>
  <rcc rId="97" sId="1" numFmtId="4">
    <oc r="D38">
      <v>614.70100000000002</v>
    </oc>
    <nc r="D38">
      <v>888.66200000000003</v>
    </nc>
  </rcc>
  <rcc rId="98" sId="1" numFmtId="4">
    <oc r="C40">
      <v>119.583</v>
    </oc>
    <nc r="C40">
      <v>187.31299999999999</v>
    </nc>
  </rcc>
  <rcc rId="99" sId="1" numFmtId="4">
    <oc r="D40">
      <v>386.089</v>
    </oc>
    <nc r="D40">
      <v>575.81799999999998</v>
    </nc>
  </rcc>
  <rcc rId="100" sId="1" numFmtId="4">
    <oc r="C41">
      <v>107.503</v>
    </oc>
    <nc r="C41">
      <v>165.351</v>
    </nc>
  </rcc>
  <rcc rId="101" sId="1" numFmtId="4">
    <oc r="D41">
      <v>66.837999999999994</v>
    </oc>
    <nc r="D41">
      <v>130.904</v>
    </nc>
  </rcc>
  <rfmt sheetId="1" sqref="A39:XFD41">
    <dxf>
      <fill>
        <patternFill patternType="none">
          <bgColor auto="1"/>
        </patternFill>
      </fill>
    </dxf>
  </rfmt>
  <rcv guid="{221AFC77-C97B-4D44-8163-7AA758A08BF9}" action="delete"/>
  <rdn rId="0" localSheetId="1" customView="1" name="Z_221AFC77_C97B_4D44_8163_7AA758A08BF9_.wvu.PrintArea" hidden="1" oldHidden="1">
    <formula>общее!$A$1:$J$292</formula>
    <oldFormula>общее!$A$1:$J$292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общее!$A$6:$J$302</formula>
    <oldFormula>общее!$A$6:$J$302</oldFormula>
  </rdn>
  <rcv guid="{221AFC77-C97B-4D44-8163-7AA758A08BF9}" action="add"/>
</revisions>
</file>

<file path=xl/revisions/revisionLog1411111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общее!$A$1:$J$292</formula>
    <oldFormula>общее!$A$1:$J$292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общее!$A$6:$J$302</formula>
    <oldFormula>общее!$A$6:$J$302</oldFormula>
  </rdn>
  <rcv guid="{221AFC77-C97B-4D44-8163-7AA758A08BF9}" action="add"/>
</revisions>
</file>

<file path=xl/revisions/revisionLog15.xml><?xml version="1.0" encoding="utf-8"?>
<revisions xmlns="http://schemas.openxmlformats.org/spreadsheetml/2006/main" xmlns:r="http://schemas.openxmlformats.org/officeDocument/2006/relationships">
  <rcc rId="1296" sId="1" numFmtId="4">
    <oc r="C234">
      <f>SUM(C235:C238)</f>
    </oc>
    <nc r="C234">
      <v>37255.109210000002</v>
    </nc>
  </rcc>
  <rfmt sheetId="1" sqref="C234">
    <dxf>
      <fill>
        <patternFill patternType="none">
          <bgColor auto="1"/>
        </patternFill>
      </fill>
    </dxf>
  </rfmt>
  <rfmt sheetId="1" sqref="G234">
    <dxf>
      <fill>
        <patternFill patternType="none">
          <bgColor auto="1"/>
        </patternFill>
      </fill>
    </dxf>
  </rfmt>
  <rcc rId="1297" sId="1" numFmtId="4">
    <nc r="C314">
      <v>2872313.9686019993</v>
    </nc>
  </rcc>
  <rfmt sheetId="1" sqref="C314">
    <dxf>
      <fill>
        <patternFill patternType="solid">
          <bgColor theme="4" tint="0.39997558519241921"/>
        </patternFill>
      </fill>
    </dxf>
  </rfmt>
  <rcc rId="1298" sId="1">
    <nc r="C316">
      <f>C314-C300</f>
    </nc>
  </rcc>
  <rfmt sheetId="1" sqref="C316" start="0" length="2147483647">
    <dxf>
      <font>
        <color rgb="FFFF0000"/>
      </font>
    </dxf>
  </rfmt>
  <rcc rId="1299" sId="1" odxf="1" dxf="1">
    <nc r="G316">
      <f>G314-G300</f>
    </nc>
    <odxf>
      <font>
        <sz val="11"/>
        <color indexed="10"/>
        <name val="Times New Roman"/>
        <scheme val="none"/>
      </font>
    </odxf>
    <ndxf>
      <font>
        <sz val="11"/>
        <color rgb="FFFF0000"/>
        <name val="Times New Roman"/>
        <scheme val="none"/>
      </font>
    </ndxf>
  </rcc>
  <rcc rId="1300" sId="1" odxf="1" dxf="1" numFmtId="4">
    <nc r="G314">
      <v>280623.47362</v>
    </nc>
    <ndxf>
      <font>
        <sz val="17"/>
        <color indexed="8"/>
        <name val="Times New Roman"/>
        <scheme val="none"/>
      </font>
      <fill>
        <patternFill patternType="solid">
          <bgColor theme="4" tint="0.39997558519241921"/>
        </patternFill>
      </fill>
    </ndxf>
  </rcc>
  <rcc rId="1301" sId="1" numFmtId="4">
    <oc r="C117">
      <v>135721.99893999999</v>
    </oc>
    <nc r="C117">
      <v>139487.74900000001</v>
    </nc>
  </rcc>
  <rcv guid="{966D3932-E429-4C59-AC55-697D9EEA620A}" action="delete"/>
  <rdn rId="0" localSheetId="1" customView="1" name="Z_966D3932_E429_4C59_AC55_697D9EEA620A_.wvu.PrintTitles" hidden="1" oldHidden="1">
    <formula>общее!$6:$6</formula>
    <oldFormula>общее!$6:$6</oldFormula>
  </rdn>
  <rdn rId="0" localSheetId="1" customView="1" name="Z_966D3932_E429_4C59_AC55_697D9EEA620A_.wvu.FilterData" hidden="1" oldHidden="1">
    <formula>общее!$A$6:$U$549</formula>
    <oldFormula>общее!$A$6:$U$549</oldFormula>
  </rdn>
  <rcv guid="{966D3932-E429-4C59-AC55-697D9EEA620A}" action="add"/>
</revisions>
</file>

<file path=xl/revisions/revisionLog151.xml><?xml version="1.0" encoding="utf-8"?>
<revisions xmlns="http://schemas.openxmlformats.org/spreadsheetml/2006/main" xmlns:r="http://schemas.openxmlformats.org/officeDocument/2006/relationships">
  <rcv guid="{966D3932-E429-4C59-AC55-697D9EEA620A}" action="delete"/>
  <rdn rId="0" localSheetId="1" customView="1" name="Z_966D3932_E429_4C59_AC55_697D9EEA620A_.wvu.PrintTitles" hidden="1" oldHidden="1">
    <formula>общее!$6:$6</formula>
    <oldFormula>общее!$6:$6</oldFormula>
  </rdn>
  <rdn rId="0" localSheetId="1" customView="1" name="Z_966D3932_E429_4C59_AC55_697D9EEA620A_.wvu.FilterData" hidden="1" oldHidden="1">
    <formula>общее!$A$6:$U$549</formula>
    <oldFormula>общее!$A$6:$U$549</oldFormula>
  </rdn>
  <rcv guid="{966D3932-E429-4C59-AC55-697D9EEA620A}" action="add"/>
</revisions>
</file>

<file path=xl/revisions/revisionLog1511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общее!$A$1:$J$293</formula>
    <oldFormula>общее!$A$1:$J$293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общее!$A$6:$J$303</formula>
    <oldFormula>общее!$A$6:$J$303</oldFormula>
  </rdn>
  <rcv guid="{221AFC77-C97B-4D44-8163-7AA758A08BF9}" action="add"/>
</revisions>
</file>

<file path=xl/revisions/revisionLog15111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общее!$A$1:$J$292</formula>
    <oldFormula>общее!$A$1:$J$292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общее!$A$6:$J$302</formula>
    <oldFormula>общее!$A$6:$J$302</oldFormula>
  </rdn>
  <rcv guid="{221AFC77-C97B-4D44-8163-7AA758A08BF9}" action="add"/>
</revisions>
</file>

<file path=xl/revisions/revisionLog151111.xml><?xml version="1.0" encoding="utf-8"?>
<revisions xmlns="http://schemas.openxmlformats.org/spreadsheetml/2006/main" xmlns:r="http://schemas.openxmlformats.org/officeDocument/2006/relationships">
  <rcc rId="114" sId="1" numFmtId="4">
    <oc r="C44">
      <v>33181.976999999999</v>
    </oc>
    <nc r="C44">
      <v>49489.622000000003</v>
    </nc>
  </rcc>
  <rcc rId="115" sId="1" numFmtId="4">
    <oc r="D44">
      <v>38958.044000000002</v>
    </oc>
    <nc r="D44">
      <v>58405.531999999999</v>
    </nc>
  </rcc>
  <rcc rId="116" sId="1" numFmtId="4">
    <oc r="C45">
      <v>110270.792</v>
    </oc>
    <nc r="C45">
      <v>168169.93400000001</v>
    </nc>
  </rcc>
  <rcc rId="117" sId="1" numFmtId="4">
    <oc r="D45">
      <v>145881.93100000001</v>
    </oc>
    <nc r="D45">
      <v>224162.177</v>
    </nc>
  </rcc>
  <rcc rId="118" sId="1" numFmtId="4">
    <oc r="C46">
      <v>0.41299999999999998</v>
    </oc>
    <nc r="C46">
      <v>0.59899999999999998</v>
    </nc>
  </rcc>
  <rcc rId="119" sId="1">
    <oc r="F46" t="inlineStr">
      <is>
        <t>в 2,4 р.б.</t>
      </is>
    </oc>
    <nc r="F46">
      <f>D46/C46*100</f>
    </nc>
  </rcc>
  <rcc rId="120" sId="1" numFmtId="4">
    <oc r="D46">
      <v>1.0049999999999999</v>
    </oc>
    <nc r="D46">
      <v>0.40500000000000003</v>
    </nc>
  </rcc>
  <rfmt sheetId="1" sqref="A43:XFD46">
    <dxf>
      <fill>
        <patternFill patternType="none">
          <bgColor auto="1"/>
        </patternFill>
      </fill>
    </dxf>
  </rfmt>
  <rcv guid="{221AFC77-C97B-4D44-8163-7AA758A08BF9}" action="delete"/>
  <rdn rId="0" localSheetId="1" customView="1" name="Z_221AFC77_C97B_4D44_8163_7AA758A08BF9_.wvu.PrintArea" hidden="1" oldHidden="1">
    <formula>общее!$A$1:$J$292</formula>
    <oldFormula>общее!$A$1:$J$292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общее!$A$6:$J$302</formula>
    <oldFormula>общее!$A$6:$J$302</oldFormula>
  </rdn>
  <rcv guid="{221AFC77-C97B-4D44-8163-7AA758A08BF9}" action="add"/>
</revisions>
</file>

<file path=xl/revisions/revisionLog1512.xml><?xml version="1.0" encoding="utf-8"?>
<revisions xmlns="http://schemas.openxmlformats.org/spreadsheetml/2006/main" xmlns:r="http://schemas.openxmlformats.org/officeDocument/2006/relationships">
  <rcc rId="1274" sId="1" numFmtId="4">
    <oc r="C307">
      <v>714793.77599999995</v>
    </oc>
    <nc r="C307">
      <v>-176515.386</v>
    </nc>
  </rcc>
  <rcc rId="1275" sId="1" numFmtId="4">
    <oc r="C303">
      <v>484412.05200000003</v>
    </oc>
    <nc r="C303">
      <f>SUM(C304:C307)</f>
    </nc>
  </rcc>
  <rcc rId="1276" sId="1" numFmtId="4">
    <oc r="G307">
      <v>227965.31200000001</v>
    </oc>
    <nc r="G307">
      <v>233170.31200000001</v>
    </nc>
  </rcc>
  <rcc rId="1277" sId="1" numFmtId="4">
    <oc r="G303">
      <v>-202585.90599999999</v>
    </oc>
    <nc r="G303">
      <f>SUM(G304:G307)</f>
    </nc>
  </rcc>
  <rcv guid="{966D3932-E429-4C59-AC55-697D9EEA620A}" action="delete"/>
  <rdn rId="0" localSheetId="1" customView="1" name="Z_966D3932_E429_4C59_AC55_697D9EEA620A_.wvu.PrintTitles" hidden="1" oldHidden="1">
    <formula>общее!$6:$6</formula>
    <oldFormula>общее!$6:$6</oldFormula>
  </rdn>
  <rdn rId="0" localSheetId="1" customView="1" name="Z_966D3932_E429_4C59_AC55_697D9EEA620A_.wvu.FilterData" hidden="1" oldHidden="1">
    <formula>общее!$A$6:$U$549</formula>
    <oldFormula>общее!$A$6:$U$549</oldFormula>
  </rdn>
  <rcv guid="{966D3932-E429-4C59-AC55-697D9EEA620A}" action="add"/>
</revisions>
</file>

<file path=xl/revisions/revisionLog15121.xml><?xml version="1.0" encoding="utf-8"?>
<revisions xmlns="http://schemas.openxmlformats.org/spreadsheetml/2006/main" xmlns:r="http://schemas.openxmlformats.org/officeDocument/2006/relationships">
  <rcc rId="973" sId="1" numFmtId="4">
    <oc r="H157">
      <v>63.003999999999998</v>
    </oc>
    <nc r="H157">
      <v>312.37900000000002</v>
    </nc>
  </rcc>
  <rfmt sheetId="1" sqref="J157" start="0" length="0">
    <dxf>
      <font>
        <b/>
        <sz val="14"/>
        <name val="Times New Roman"/>
        <scheme val="none"/>
      </font>
    </dxf>
  </rfmt>
  <rfmt sheetId="1" sqref="J157" start="0" length="0">
    <dxf>
      <font>
        <b val="0"/>
        <sz val="14"/>
        <name val="Times New Roman"/>
        <scheme val="none"/>
      </font>
      <fill>
        <patternFill patternType="none">
          <bgColor indexed="65"/>
        </patternFill>
      </fill>
    </dxf>
  </rfmt>
  <rcc rId="974" sId="1">
    <nc r="J157" t="inlineStr">
      <is>
        <t>в 5,2 р.б.</t>
      </is>
    </nc>
  </rcc>
  <rcc rId="975" sId="1" numFmtId="4">
    <oc r="H183">
      <v>368.05399999999997</v>
    </oc>
    <nc r="H183">
      <v>2098.1999999999998</v>
    </nc>
  </rcc>
  <rcc rId="976" sId="1">
    <oc r="J184" t="inlineStr">
      <is>
        <t>в 3,3 р.б.</t>
      </is>
    </oc>
    <nc r="J184" t="inlineStr">
      <is>
        <t>в 1,7 р.б.</t>
      </is>
    </nc>
  </rcc>
  <rcc rId="977" sId="1">
    <oc r="J183">
      <f>SUM(H183/G183*100)</f>
    </oc>
    <nc r="J183" t="inlineStr">
      <is>
        <t>в 3,6 р.б.</t>
      </is>
    </nc>
  </rcc>
  <rcc rId="978" sId="1">
    <oc r="J182">
      <f>SUM(H182/G182*100)</f>
    </oc>
    <nc r="J182" t="inlineStr">
      <is>
        <t>в 3,4 р.б.</t>
      </is>
    </nc>
  </rcc>
  <rcc rId="979" sId="1" numFmtId="4">
    <oc r="H200">
      <v>619.61800000000005</v>
    </oc>
    <nc r="H200">
      <v>897.04200000000003</v>
    </nc>
  </rcc>
  <rcc rId="980" sId="1">
    <nc r="J206">
      <f>SUM(H206/G206*100)</f>
    </nc>
  </rcc>
  <rcc rId="981" sId="1">
    <oc r="J208">
      <f>SUM(H208/G208*100)</f>
    </oc>
    <nc r="J208" t="inlineStr">
      <is>
        <t>в 2,1 р.б.</t>
      </is>
    </nc>
  </rcc>
  <rcc rId="982" sId="1">
    <oc r="J209">
      <f>SUM(H209/G209*100)</f>
    </oc>
    <nc r="J209" t="inlineStr">
      <is>
        <t>в 2,1 р.б.</t>
      </is>
    </nc>
  </rcc>
  <rcc rId="983" sId="1" numFmtId="4">
    <oc r="H209">
      <v>1051.5450000000001</v>
    </oc>
    <nc r="H209">
      <v>1766.155</v>
    </nc>
  </rcc>
  <rcc rId="984" sId="1" numFmtId="4">
    <oc r="H184">
      <v>65.370999999999995</v>
    </oc>
    <nc r="H184">
      <v>124.101</v>
    </nc>
  </rcc>
  <rfmt sheetId="1" sqref="A149:J210">
    <dxf>
      <fill>
        <patternFill>
          <bgColor rgb="FFFFFF00"/>
        </patternFill>
      </fill>
    </dxf>
  </rfmt>
  <rfmt sheetId="1" sqref="A149:J210">
    <dxf>
      <fill>
        <patternFill patternType="none">
          <bgColor auto="1"/>
        </patternFill>
      </fill>
    </dxf>
  </rfmt>
  <rcv guid="{D0621073-25BE-47D7-AC33-51146458D41C}" action="delete"/>
  <rdn rId="0" localSheetId="1" customView="1" name="Z_D0621073_25BE_47D7_AC33_51146458D41C_.wvu.Rows" hidden="1" oldHidden="1">
    <formula>общее!$201:$203</formula>
    <oldFormula>общее!$201:$203</oldFormula>
  </rdn>
  <rdn rId="0" localSheetId="1" customView="1" name="Z_D0621073_25BE_47D7_AC33_51146458D41C_.wvu.FilterData" hidden="1" oldHidden="1">
    <formula>общее!$A$6:$J$314</formula>
    <oldFormula>общее!$A$6:$J$314</oldFormula>
  </rdn>
  <rcv guid="{D0621073-25BE-47D7-AC33-51146458D41C}" action="add"/>
</revisions>
</file>

<file path=xl/revisions/revisionLog151211.xml><?xml version="1.0" encoding="utf-8"?>
<revisions xmlns="http://schemas.openxmlformats.org/spreadsheetml/2006/main" xmlns:r="http://schemas.openxmlformats.org/officeDocument/2006/relationships">
  <rfmt sheetId="1" sqref="A90:XFD90">
    <dxf>
      <fill>
        <patternFill>
          <bgColor auto="1"/>
        </patternFill>
      </fill>
    </dxf>
  </rfmt>
  <rfmt sheetId="1" sqref="A90:XFD90">
    <dxf>
      <fill>
        <patternFill>
          <bgColor auto="1"/>
        </patternFill>
      </fill>
    </dxf>
  </rfmt>
  <rfmt sheetId="1" sqref="A7:XFD7">
    <dxf>
      <fill>
        <patternFill patternType="none">
          <bgColor auto="1"/>
        </patternFill>
      </fill>
    </dxf>
  </rfmt>
  <rcv guid="{221AFC77-C97B-4D44-8163-7AA758A08BF9}" action="delete"/>
  <rdn rId="0" localSheetId="1" customView="1" name="Z_221AFC77_C97B_4D44_8163_7AA758A08BF9_.wvu.PrintArea" hidden="1" oldHidden="1">
    <formula>общее!$A$1:$J$300</formula>
    <oldFormula>общее!$A$1:$J$300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общее!$A$6:$J$310</formula>
    <oldFormula>общее!$A$6:$J$310</oldFormula>
  </rdn>
  <rcv guid="{221AFC77-C97B-4D44-8163-7AA758A08BF9}" action="add"/>
</revisions>
</file>

<file path=xl/revisions/revisionLog152.xml><?xml version="1.0" encoding="utf-8"?>
<revisions xmlns="http://schemas.openxmlformats.org/spreadsheetml/2006/main" xmlns:r="http://schemas.openxmlformats.org/officeDocument/2006/relationships">
  <rcc rId="545" sId="1">
    <oc r="J135" t="inlineStr">
      <is>
        <t>в 3,5 р.б.</t>
      </is>
    </oc>
    <nc r="J135">
      <f>SUM(H135/G135*100)</f>
    </nc>
  </rcc>
  <rcv guid="{BC4BF63E-98F8-4CE0-B0DE-A2A71C291EFE}" action="delete"/>
  <rdn rId="0" localSheetId="1" customView="1" name="Z_BC4BF63E_98F8_4CE0_B0DE_A2A71C291EFE_.wvu.FilterData" hidden="1" oldHidden="1">
    <formula>общее!$A$6:$J$310</formula>
    <oldFormula>общее!$A$6:$J$310</oldFormula>
  </rdn>
  <rcv guid="{BC4BF63E-98F8-4CE0-B0DE-A2A71C291EFE}" action="add"/>
</revisions>
</file>

<file path=xl/revisions/revisionLog16.xml><?xml version="1.0" encoding="utf-8"?>
<revisions xmlns="http://schemas.openxmlformats.org/spreadsheetml/2006/main" xmlns:r="http://schemas.openxmlformats.org/officeDocument/2006/relationships">
  <rfmt sheetId="1" sqref="A215:XFD228">
    <dxf>
      <fill>
        <patternFill patternType="none">
          <bgColor auto="1"/>
        </patternFill>
      </fill>
    </dxf>
  </rfmt>
  <rcc rId="553" sId="1" numFmtId="4">
    <oc r="D218">
      <v>141.35</v>
    </oc>
    <nc r="D218">
      <v>199.99</v>
    </nc>
  </rcc>
  <rcc rId="554" sId="1" numFmtId="4">
    <oc r="D220">
      <v>35684.545420000002</v>
    </oc>
    <nc r="D220">
      <v>54585.975870000002</v>
    </nc>
  </rcc>
  <rcc rId="555" sId="1" numFmtId="4">
    <oc r="D221">
      <v>2072.8247000000001</v>
    </oc>
    <nc r="D221">
      <v>3027.7031200000001</v>
    </nc>
  </rcc>
  <rcc rId="556" sId="1" numFmtId="4">
    <oc r="D222">
      <v>5800.1913000000004</v>
    </oc>
    <nc r="D222">
      <v>8578.2756900000004</v>
    </nc>
  </rcc>
  <rcc rId="557" sId="1" numFmtId="4">
    <oc r="D226">
      <v>4823.6875499999996</v>
    </oc>
    <nc r="D226">
      <v>7982.0622899999998</v>
    </nc>
  </rcc>
  <rcc rId="558" sId="1" numFmtId="4">
    <oc r="D227">
      <v>1670.14939</v>
    </oc>
    <nc r="D227">
      <v>2498.0603299999998</v>
    </nc>
  </rcc>
  <rcc rId="559" sId="1" numFmtId="4">
    <oc r="D224">
      <f>5584.68235+546.36412</f>
    </oc>
    <nc r="D224">
      <f>7893.39464+818.94356</f>
    </nc>
  </rcc>
  <rcc rId="560" sId="1" numFmtId="4">
    <oc r="D217">
      <v>1821.65335</v>
    </oc>
    <nc r="D217">
      <v>2500.1109999999999</v>
    </nc>
  </rcc>
  <rcc rId="561" sId="1" numFmtId="4">
    <oc r="H222">
      <v>63.508220000000001</v>
    </oc>
    <nc r="H222">
      <v>184.97269</v>
    </nc>
  </rcc>
  <rcc rId="562" sId="1" numFmtId="4">
    <oc r="H227">
      <v>561.346</v>
    </oc>
    <nc r="H227">
      <v>585.58600000000001</v>
    </nc>
  </rcc>
  <rcc rId="563" sId="1" numFmtId="4">
    <oc r="H220">
      <v>896.59274000000005</v>
    </oc>
    <nc r="H220">
      <f>1172.41651+677.36526</f>
    </nc>
  </rcc>
  <rcc rId="564" sId="1">
    <oc r="H224">
      <v>379.18560000000002</v>
    </oc>
    <nc r="H224">
      <f>4546.14271+12.90082+691.27048</f>
    </nc>
  </rcc>
  <rcv guid="{675C859F-867B-4E3E-8283-3B2C94BFA5E5}" action="delete"/>
  <rdn rId="0" localSheetId="1" customView="1" name="Z_675C859F_867B_4E3E_8283_3B2C94BFA5E5_.wvu.FilterData" hidden="1" oldHidden="1">
    <formula>общее!$A$6:$J$310</formula>
    <oldFormula>общее!$A$6:$J$310</oldFormula>
  </rdn>
  <rcv guid="{675C859F-867B-4E3E-8283-3B2C94BFA5E5}" action="add"/>
</revisions>
</file>

<file path=xl/revisions/revisionLog161.xml><?xml version="1.0" encoding="utf-8"?>
<revisions xmlns="http://schemas.openxmlformats.org/spreadsheetml/2006/main" xmlns:r="http://schemas.openxmlformats.org/officeDocument/2006/relationships">
  <rcc rId="498" sId="1" numFmtId="4">
    <oc r="G87">
      <v>4293.5349999999999</v>
    </oc>
    <nc r="G87">
      <v>5754.8310000000001</v>
    </nc>
  </rcc>
  <rcc rId="499" sId="1" numFmtId="4">
    <oc r="H87">
      <v>365.60199999999998</v>
    </oc>
    <nc r="H87">
      <v>435.077</v>
    </nc>
  </rcc>
  <rrc rId="500" sId="1" ref="A88:XFD88" action="insertRow">
    <undo index="0" exp="area" ref3D="1" dr="$A$198:$XFD$200" dn="Z_D0621073_25BE_47D7_AC33_51146458D41C_.wvu.Rows" sId="1"/>
  </rrc>
  <rcc rId="501" sId="1">
    <nc r="A88">
      <v>50110000</v>
    </nc>
  </rcc>
  <rcc rId="502" sId="1" numFmtId="4">
    <nc r="H88">
      <v>3000</v>
    </nc>
  </rcc>
  <rrc rId="503" sId="1" ref="A111:XFD111" action="insertRow">
    <undo index="0" exp="area" ref3D="1" dr="$A$199:$XFD$201" dn="Z_D0621073_25BE_47D7_AC33_51146458D41C_.wvu.Rows" sId="1"/>
  </rrc>
  <rcc rId="504" sId="1" numFmtId="4">
    <nc r="H111">
      <v>398</v>
    </nc>
  </rcc>
  <rcc rId="505" sId="1">
    <nc r="H96">
      <f>H111</f>
    </nc>
  </rcc>
  <rcc rId="506" sId="1">
    <nc r="H90">
      <f>H96</f>
    </nc>
  </rcc>
  <rcc rId="507" sId="1">
    <oc r="H114">
      <f>H89+H90</f>
    </oc>
    <nc r="H114">
      <f>H89+H90+H88</f>
    </nc>
  </rcc>
  <rcc rId="508" sId="1" numFmtId="4">
    <nc r="H86">
      <v>4.7229999999999999</v>
    </nc>
  </rcc>
  <rcc rId="509" sId="1">
    <nc r="I86">
      <f>H86-G86</f>
    </nc>
  </rcc>
  <rfmt sheetId="1" sqref="I86" start="0" length="2147483647">
    <dxf>
      <font>
        <b val="0"/>
      </font>
    </dxf>
  </rfmt>
  <rfmt sheetId="1" sqref="A8:XFD113">
    <dxf>
      <fill>
        <patternFill patternType="none">
          <bgColor auto="1"/>
        </patternFill>
      </fill>
    </dxf>
  </rfmt>
  <rcc rId="510" sId="1">
    <nc r="A111" t="inlineStr">
      <is>
        <t>41052600</t>
      </is>
    </nc>
  </rcc>
  <rfmt sheetId="1" sqref="A111:XFD111" start="0" length="2147483647">
    <dxf>
      <font>
        <color rgb="FFFF0000"/>
      </font>
    </dxf>
  </rfmt>
  <rfmt sheetId="1" sqref="B111" start="0" length="0">
    <dxf>
      <font>
        <sz val="10"/>
        <color auto="1"/>
        <name val="Arial Cyr"/>
        <scheme val="none"/>
      </font>
      <alignment vertical="bottom" wrapText="0" readingOrder="0"/>
      <border outline="0">
        <left/>
        <right/>
        <top/>
        <bottom/>
      </border>
    </dxf>
  </rfmt>
  <rcc rId="511" sId="1" xfDxf="1" dxf="1">
    <nc r="B111" t="inlineStr">
      <is>
    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    </is>
    </nc>
    <ndxf>
      <font>
        <sz val="12"/>
        <color rgb="FF000000"/>
        <name val="Times New Roman"/>
        <scheme val="none"/>
      </font>
    </ndxf>
  </rcc>
  <rfmt sheetId="1" sqref="B111">
    <dxf>
      <alignment wrapText="1" readingOrder="0"/>
    </dxf>
  </rfmt>
  <rfmt sheetId="1" sqref="B111" start="0" length="2147483647">
    <dxf>
      <font>
        <sz val="14"/>
      </font>
    </dxf>
  </rfmt>
  <rcc rId="512" sId="1">
    <nc r="I111">
      <f>H111-G111</f>
    </nc>
  </rcc>
  <rfmt sheetId="1" sqref="A90:XFD90" start="0" length="2147483647">
    <dxf>
      <font>
        <b val="0"/>
      </font>
    </dxf>
  </rfmt>
  <rfmt sheetId="1" sqref="A90:XFD90" start="0" length="2147483647">
    <dxf>
      <font>
        <b/>
      </font>
    </dxf>
  </rfmt>
  <rcv guid="{221AFC77-C97B-4D44-8163-7AA758A08BF9}" action="delete"/>
  <rdn rId="0" localSheetId="1" customView="1" name="Z_221AFC77_C97B_4D44_8163_7AA758A08BF9_.wvu.PrintArea" hidden="1" oldHidden="1">
    <formula>общее!$A$1:$J$300</formula>
    <oldFormula>общее!$A$1:$J$300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общее!$A$6:$J$310</formula>
    <oldFormula>общее!$A$6:$J$310</oldFormula>
  </rdn>
  <rcv guid="{221AFC77-C97B-4D44-8163-7AA758A08BF9}" action="add"/>
</revisions>
</file>

<file path=xl/revisions/revisionLog1611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общее!$A$1:$J$296</formula>
    <oldFormula>общее!$A$1:$J$296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общее!$A$6:$J$306</formula>
    <oldFormula>общее!$A$6:$J$306</oldFormula>
  </rdn>
  <rcv guid="{221AFC77-C97B-4D44-8163-7AA758A08BF9}" action="add"/>
</revisions>
</file>

<file path=xl/revisions/revisionLog16111.xml><?xml version="1.0" encoding="utf-8"?>
<revisions xmlns="http://schemas.openxmlformats.org/spreadsheetml/2006/main" xmlns:r="http://schemas.openxmlformats.org/officeDocument/2006/relationships">
  <rcc rId="186" sId="1" numFmtId="4">
    <oc r="C83">
      <v>20.169</v>
    </oc>
    <nc r="C83">
      <v>20.962</v>
    </nc>
  </rcc>
  <rcc rId="187" sId="1" numFmtId="4">
    <oc r="D83">
      <v>4.7009999999999996</v>
    </oc>
    <nc r="D83">
      <v>6.7389999999999999</v>
    </nc>
  </rcc>
  <rcc rId="188" sId="1" numFmtId="4">
    <oc r="C82">
      <v>46.945999999999998</v>
    </oc>
    <nc r="C82">
      <v>71.457999999999998</v>
    </nc>
  </rcc>
  <rcc rId="189" sId="1" numFmtId="4">
    <oc r="D82">
      <v>45.552999999999997</v>
    </oc>
    <nc r="D82">
      <v>62.061</v>
    </nc>
  </rcc>
  <rfmt sheetId="1" sqref="A80:XFD86">
    <dxf>
      <fill>
        <patternFill patternType="none">
          <bgColor auto="1"/>
        </patternFill>
      </fill>
    </dxf>
  </rfmt>
  <rcv guid="{221AFC77-C97B-4D44-8163-7AA758A08BF9}" action="delete"/>
  <rdn rId="0" localSheetId="1" customView="1" name="Z_221AFC77_C97B_4D44_8163_7AA758A08BF9_.wvu.PrintArea" hidden="1" oldHidden="1">
    <formula>общее!$A$1:$J$293</formula>
    <oldFormula>общее!$A$1:$J$293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общее!$A$6:$J$303</formula>
    <oldFormula>общее!$A$6:$J$303</oldFormula>
  </rdn>
  <rcv guid="{221AFC77-C97B-4D44-8163-7AA758A08BF9}" action="add"/>
</revisions>
</file>

<file path=xl/revisions/revisionLog161111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общее!$A$1:$J$293</formula>
    <oldFormula>общее!$A$1:$J$293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общее!$A$6:$J$303</formula>
    <oldFormula>общее!$A$6:$J$303</oldFormula>
  </rdn>
  <rcv guid="{221AFC77-C97B-4D44-8163-7AA758A08BF9}" action="add"/>
</revisions>
</file>

<file path=xl/revisions/revisionLog1611111.xml><?xml version="1.0" encoding="utf-8"?>
<revisions xmlns="http://schemas.openxmlformats.org/spreadsheetml/2006/main" xmlns:r="http://schemas.openxmlformats.org/officeDocument/2006/relationships">
  <rfmt sheetId="1" sqref="B73" start="0" length="0">
    <dxf>
      <font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cc rId="179" sId="1" xfDxf="1" dxf="1">
    <nc r="B73" t="inlineStr">
      <is>
        <t>Надходження коштів з рахунків виборчих фондів  </t>
      </is>
    </nc>
    <ndxf>
      <font>
        <sz val="12"/>
        <color rgb="FF000000"/>
        <name val="Times New Roman"/>
        <scheme val="none"/>
      </font>
    </ndxf>
  </rcc>
  <rfmt sheetId="1" sqref="B73" start="0" length="2147483647">
    <dxf>
      <font>
        <sz val="14"/>
      </font>
    </dxf>
  </rfmt>
  <rcv guid="{221AFC77-C97B-4D44-8163-7AA758A08BF9}" action="delete"/>
  <rdn rId="0" localSheetId="1" customView="1" name="Z_221AFC77_C97B_4D44_8163_7AA758A08BF9_.wvu.PrintArea" hidden="1" oldHidden="1">
    <formula>общее!$A$1:$J$293</formula>
    <oldFormula>общее!$A$1:$J$293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общее!$A$6:$J$303</formula>
    <oldFormula>общее!$A$6:$J$303</oldFormula>
  </rdn>
  <rcv guid="{221AFC77-C97B-4D44-8163-7AA758A08BF9}" action="add"/>
</revisions>
</file>

<file path=xl/revisions/revisionLog17.xml><?xml version="1.0" encoding="utf-8"?>
<revisions xmlns="http://schemas.openxmlformats.org/spreadsheetml/2006/main" xmlns:r="http://schemas.openxmlformats.org/officeDocument/2006/relationships">
  <rcc rId="678" sId="1" numFmtId="4">
    <oc r="G212">
      <v>467.69799999999998</v>
    </oc>
    <nc r="G212">
      <v>2133.6309999999999</v>
    </nc>
  </rcc>
  <rcc rId="679" sId="1" numFmtId="4">
    <oc r="G213">
      <v>793.85199999999998</v>
    </oc>
    <nc r="G213">
      <v>1455.088</v>
    </nc>
  </rcc>
  <rcc rId="680" sId="1" numFmtId="4">
    <oc r="G215">
      <v>223.10900000000001</v>
    </oc>
    <nc r="G215">
      <v>594.22</v>
    </nc>
  </rcc>
  <rcc rId="681" sId="1" numFmtId="4">
    <nc r="G216">
      <v>349.565</v>
    </nc>
  </rcc>
  <rcc rId="682" sId="1">
    <nc r="I216">
      <f>SUM(H216-G216)</f>
    </nc>
  </rcc>
  <rcc rId="683" sId="1" odxf="1" dxf="1" numFmtId="4">
    <oc r="G214">
      <v>223.10900000000001</v>
    </oc>
    <nc r="G214">
      <f>SUM(G215:G216)</f>
    </nc>
    <odxf>
      <font>
        <sz val="14"/>
        <name val="Times New Roman"/>
        <scheme val="none"/>
      </font>
      <fill>
        <patternFill patternType="solid">
          <bgColor rgb="FFFFFF00"/>
        </patternFill>
      </fill>
    </odxf>
    <ndxf>
      <font>
        <sz val="14"/>
        <color indexed="8"/>
        <name val="Times New Roman"/>
        <scheme val="none"/>
      </font>
      <fill>
        <patternFill patternType="none">
          <bgColor indexed="65"/>
        </patternFill>
      </fill>
    </ndxf>
  </rcc>
  <rfmt sheetId="1" sqref="A212:XFD216">
    <dxf>
      <fill>
        <patternFill patternType="none">
          <bgColor auto="1"/>
        </patternFill>
      </fill>
    </dxf>
  </rfmt>
  <rcv guid="{BE1C4A44-01B5-4ECE-8D55-C71095D37032}" action="delete"/>
  <rdn rId="0" localSheetId="1" customView="1" name="Z_BE1C4A44_01B5_4ECE_8D55_C71095D37032_.wvu.FilterData" hidden="1" oldHidden="1">
    <formula>общее!$A$6:$J$313</formula>
    <oldFormula>общее!$A$6:$J$313</oldFormula>
  </rdn>
  <rcv guid="{BE1C4A44-01B5-4ECE-8D55-C71095D37032}" action="add"/>
</revisions>
</file>

<file path=xl/revisions/revisionLog171.xml><?xml version="1.0" encoding="utf-8"?>
<revisions xmlns="http://schemas.openxmlformats.org/spreadsheetml/2006/main" xmlns:r="http://schemas.openxmlformats.org/officeDocument/2006/relationships">
  <rfmt sheetId="1" sqref="I132:J147">
    <dxf>
      <fill>
        <patternFill patternType="none">
          <bgColor auto="1"/>
        </patternFill>
      </fill>
    </dxf>
  </rfmt>
  <rcv guid="{BC4BF63E-98F8-4CE0-B0DE-A2A71C291EFE}" action="delete"/>
  <rdn rId="0" localSheetId="1" customView="1" name="Z_BC4BF63E_98F8_4CE0_B0DE_A2A71C291EFE_.wvu.FilterData" hidden="1" oldHidden="1">
    <formula>общее!$A$6:$J$310</formula>
    <oldFormula>общее!$A$6:$J$310</oldFormula>
  </rdn>
  <rcv guid="{BC4BF63E-98F8-4CE0-B0DE-A2A71C291EFE}" action="add"/>
</revisions>
</file>

<file path=xl/revisions/revisionLog1711.xml><?xml version="1.0" encoding="utf-8"?>
<revisions xmlns="http://schemas.openxmlformats.org/spreadsheetml/2006/main" xmlns:r="http://schemas.openxmlformats.org/officeDocument/2006/relationships">
  <rcc rId="486" sId="1">
    <nc r="I49">
      <f>H49-G49</f>
    </nc>
  </rcc>
  <rcc rId="487" sId="1" numFmtId="4">
    <oc r="G77">
      <v>905.33799999999997</v>
    </oc>
    <nc r="G77">
      <v>1235.633</v>
    </nc>
  </rcc>
  <rcc rId="488" sId="1" numFmtId="4">
    <oc r="H77">
      <v>651.35299999999995</v>
    </oc>
    <nc r="H77">
      <v>1304.1030000000001</v>
    </nc>
  </rcc>
  <rcc rId="489" sId="1" numFmtId="4">
    <oc r="G79">
      <v>113.622</v>
    </oc>
    <nc r="G79">
      <v>166.71899999999999</v>
    </nc>
  </rcc>
  <rcc rId="490" sId="1" numFmtId="4">
    <oc r="H79">
      <v>130.96199999999999</v>
    </oc>
    <nc r="H79">
      <v>219.45699999999999</v>
    </nc>
  </rcc>
  <rcc rId="491" sId="1" numFmtId="4">
    <oc r="G80">
      <v>7220.9030000000002</v>
    </oc>
    <nc r="G80">
      <v>9579.0660000000007</v>
    </nc>
  </rcc>
  <rcc rId="492" sId="1" numFmtId="4">
    <oc r="H80">
      <v>2213.8470000000002</v>
    </oc>
    <nc r="H80">
      <v>3181.2280000000001</v>
    </nc>
  </rcc>
  <rcc rId="493" sId="1" numFmtId="4">
    <oc r="G81">
      <v>40680.222000000002</v>
    </oc>
    <nc r="G81">
      <v>60568.298000000003</v>
    </nc>
  </rcc>
  <rcc rId="494" sId="1" numFmtId="4">
    <oc r="H81">
      <v>45243.34</v>
    </oc>
    <nc r="H81">
      <v>59898.377999999997</v>
    </nc>
  </rcc>
  <rcv guid="{221AFC77-C97B-4D44-8163-7AA758A08BF9}" action="delete"/>
  <rdn rId="0" localSheetId="1" customView="1" name="Z_221AFC77_C97B_4D44_8163_7AA758A08BF9_.wvu.PrintArea" hidden="1" oldHidden="1">
    <formula>общее!$A$1:$J$298</formula>
    <oldFormula>общее!$A$1:$J$298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общее!$A$6:$J$308</formula>
    <oldFormula>общее!$A$6:$J$308</oldFormula>
  </rdn>
  <rcv guid="{221AFC77-C97B-4D44-8163-7AA758A08BF9}" action="add"/>
</revisions>
</file>

<file path=xl/revisions/revisionLog17111.xml><?xml version="1.0" encoding="utf-8"?>
<revisions xmlns="http://schemas.openxmlformats.org/spreadsheetml/2006/main" xmlns:r="http://schemas.openxmlformats.org/officeDocument/2006/relationships">
  <rcc rId="344" sId="1">
    <oc r="E14">
      <f>D14-C14</f>
    </oc>
    <nc r="E14">
      <f>D14-C14</f>
    </nc>
  </rcc>
  <rcc rId="345" sId="1">
    <oc r="E15">
      <f>D15-C15</f>
    </oc>
    <nc r="E15">
      <f>D15-C15</f>
    </nc>
  </rcc>
  <rcc rId="346" sId="1">
    <oc r="E16">
      <f>D16-C16</f>
    </oc>
    <nc r="E16">
      <f>D16-C16</f>
    </nc>
  </rcc>
  <rcc rId="347" sId="1">
    <oc r="E17">
      <f>D17-C17</f>
    </oc>
    <nc r="E17">
      <f>D17-C17</f>
    </nc>
  </rcc>
  <rcc rId="348" sId="1">
    <oc r="E18">
      <f>D18-C18</f>
    </oc>
    <nc r="E18">
      <f>D18-C18</f>
    </nc>
  </rcc>
  <rcc rId="349" sId="1">
    <oc r="E19">
      <f>D19-C19</f>
    </oc>
    <nc r="E19">
      <f>D19-C19</f>
    </nc>
  </rcc>
  <rcc rId="350" sId="1">
    <oc r="E20">
      <f>D20-C20</f>
    </oc>
    <nc r="E20">
      <f>D20-C20</f>
    </nc>
  </rcc>
  <rcc rId="351" sId="1">
    <oc r="E21">
      <f>D21-C21</f>
    </oc>
    <nc r="E21">
      <f>D21-C21</f>
    </nc>
  </rcc>
  <rcc rId="352" sId="1">
    <oc r="E22">
      <f>D22-C22</f>
    </oc>
    <nc r="E22">
      <f>D22-C22</f>
    </nc>
  </rcc>
  <rcc rId="353" sId="1">
    <oc r="E23">
      <f>D23-C23</f>
    </oc>
    <nc r="E23">
      <f>D23-C23</f>
    </nc>
  </rcc>
  <rcc rId="354" sId="1">
    <oc r="E24">
      <f>D24-C24</f>
    </oc>
    <nc r="E24">
      <f>D24-C24</f>
    </nc>
  </rcc>
  <rcc rId="355" sId="1">
    <oc r="E25">
      <f>D25-C25</f>
    </oc>
    <nc r="E25">
      <f>D25-C25</f>
    </nc>
  </rcc>
  <rcc rId="356" sId="1">
    <nc r="E26">
      <f>D26-C26</f>
    </nc>
  </rcc>
  <rcc rId="357" sId="1">
    <oc r="E27">
      <f>D27-C27</f>
    </oc>
    <nc r="E27">
      <f>D27-C27</f>
    </nc>
  </rcc>
  <rcc rId="358" sId="1">
    <oc r="E28">
      <f>D28-C28</f>
    </oc>
    <nc r="E28">
      <f>D28-C28</f>
    </nc>
  </rcc>
  <rcc rId="359" sId="1">
    <oc r="E29">
      <f>D29-C29</f>
    </oc>
    <nc r="E29">
      <f>D29-C29</f>
    </nc>
  </rcc>
  <rcc rId="360" sId="1">
    <oc r="E30">
      <f>D30-C30</f>
    </oc>
    <nc r="E30">
      <f>D30-C30</f>
    </nc>
  </rcc>
  <rcc rId="361" sId="1">
    <oc r="E31">
      <f>D31-C31</f>
    </oc>
    <nc r="E31">
      <f>D31-C31</f>
    </nc>
  </rcc>
  <rcc rId="362" sId="1">
    <oc r="E32">
      <f>D32-C32</f>
    </oc>
    <nc r="E32">
      <f>D32-C32</f>
    </nc>
  </rcc>
  <rcc rId="363" sId="1">
    <oc r="E33">
      <f>D33-C33</f>
    </oc>
    <nc r="E33">
      <f>D33-C33</f>
    </nc>
  </rcc>
  <rcc rId="364" sId="1">
    <oc r="E34">
      <f>D34-C34</f>
    </oc>
    <nc r="E34">
      <f>D34-C34</f>
    </nc>
  </rcc>
  <rcc rId="365" sId="1">
    <oc r="E35">
      <f>D35-C35</f>
    </oc>
    <nc r="E35">
      <f>D35-C35</f>
    </nc>
  </rcc>
  <rcc rId="366" sId="1">
    <oc r="E36">
      <f>D36-C36</f>
    </oc>
    <nc r="E36">
      <f>D36-C36</f>
    </nc>
  </rcc>
  <rcc rId="367" sId="1">
    <oc r="E37">
      <f>D37-C37</f>
    </oc>
    <nc r="E37">
      <f>D37-C37</f>
    </nc>
  </rcc>
  <rcc rId="368" sId="1">
    <oc r="E38">
      <f>D38-C38</f>
    </oc>
    <nc r="E38">
      <f>D38-C38</f>
    </nc>
  </rcc>
  <rcc rId="369" sId="1">
    <oc r="E39">
      <f>D39-C39</f>
    </oc>
    <nc r="E39">
      <f>D39-C39</f>
    </nc>
  </rcc>
  <rcc rId="370" sId="1">
    <oc r="E40">
      <f>D40-C40</f>
    </oc>
    <nc r="E40">
      <f>D40-C40</f>
    </nc>
  </rcc>
  <rcc rId="371" sId="1">
    <oc r="E41">
      <f>D41-C41</f>
    </oc>
    <nc r="E41">
      <f>D41-C41</f>
    </nc>
  </rcc>
  <rcc rId="372" sId="1">
    <oc r="E42">
      <f>D42-C42</f>
    </oc>
    <nc r="E42">
      <f>D42-C42</f>
    </nc>
  </rcc>
  <rcc rId="373" sId="1">
    <oc r="E43">
      <f>D43-C43</f>
    </oc>
    <nc r="E43">
      <f>D43-C43</f>
    </nc>
  </rcc>
  <rcc rId="374" sId="1">
    <oc r="E44">
      <f>D44-C44</f>
    </oc>
    <nc r="E44">
      <f>D44-C44</f>
    </nc>
  </rcc>
  <rcc rId="375" sId="1">
    <oc r="E45">
      <f>D45-C45</f>
    </oc>
    <nc r="E45">
      <f>D45-C45</f>
    </nc>
  </rcc>
  <rcc rId="376" sId="1">
    <oc r="E46">
      <f>D46-C46</f>
    </oc>
    <nc r="E46">
      <f>D46-C46</f>
    </nc>
  </rcc>
  <rcc rId="377" sId="1" odxf="1" dxf="1">
    <oc r="E48">
      <f>D48-C48</f>
    </oc>
    <nc r="E48">
      <f>D48-C48</f>
    </nc>
    <odxf>
      <font>
        <b/>
        <sz val="14"/>
        <name val="Times New Roman"/>
        <scheme val="none"/>
      </font>
    </odxf>
    <ndxf>
      <font>
        <b val="0"/>
        <sz val="14"/>
        <name val="Times New Roman"/>
        <scheme val="none"/>
      </font>
    </ndxf>
  </rcc>
  <rcc rId="378" sId="1" odxf="1" dxf="1">
    <oc r="E49">
      <f>E50+E52</f>
    </oc>
    <nc r="E49">
      <f>D49-C49</f>
    </nc>
    <odxf>
      <alignment horizontal="right" readingOrder="0"/>
    </odxf>
    <ndxf>
      <alignment horizontal="general" readingOrder="0"/>
    </ndxf>
  </rcc>
  <rcc rId="379" sId="1">
    <oc r="E50">
      <f>D50-C50</f>
    </oc>
    <nc r="E50">
      <f>D50-C50</f>
    </nc>
  </rcc>
  <rcc rId="380" sId="1">
    <nc r="E51">
      <f>D51-C51</f>
    </nc>
  </rcc>
  <rcc rId="381" sId="1">
    <oc r="E52">
      <f>D52-C52</f>
    </oc>
    <nc r="E52">
      <f>D52-C52</f>
    </nc>
  </rcc>
  <rcc rId="382" sId="1">
    <oc r="E53">
      <f>D53-C53</f>
    </oc>
    <nc r="E53">
      <f>D53-C53</f>
    </nc>
  </rcc>
  <rcc rId="383" sId="1">
    <oc r="E54">
      <f>D54-C54</f>
    </oc>
    <nc r="E54">
      <f>D54-C54</f>
    </nc>
  </rcc>
  <rcc rId="384" sId="1">
    <oc r="E55">
      <f>D55-C55</f>
    </oc>
    <nc r="E55">
      <f>D55-C55</f>
    </nc>
  </rcc>
  <rcc rId="385" sId="1">
    <oc r="E56">
      <f>D56-C56</f>
    </oc>
    <nc r="E56">
      <f>D56-C56</f>
    </nc>
  </rcc>
  <rcc rId="386" sId="1">
    <oc r="E57">
      <f>D57-C57</f>
    </oc>
    <nc r="E57">
      <f>D57-C57</f>
    </nc>
  </rcc>
  <rcc rId="387" sId="1">
    <oc r="E58">
      <f>D58-C58</f>
    </oc>
    <nc r="E58">
      <f>D58-C58</f>
    </nc>
  </rcc>
  <rcc rId="388" sId="1">
    <oc r="E59">
      <f>D59-C59</f>
    </oc>
    <nc r="E59">
      <f>D59-C59</f>
    </nc>
  </rcc>
  <rcc rId="389" sId="1">
    <oc r="E60">
      <f>D60-C60</f>
    </oc>
    <nc r="E60">
      <f>D60-C60</f>
    </nc>
  </rcc>
  <rcc rId="390" sId="1">
    <oc r="E61">
      <f>D61-C61</f>
    </oc>
    <nc r="E61">
      <f>D61-C61</f>
    </nc>
  </rcc>
  <rcc rId="391" sId="1">
    <oc r="E62">
      <f>D62-C62</f>
    </oc>
    <nc r="E62">
      <f>D62-C62</f>
    </nc>
  </rcc>
  <rcc rId="392" sId="1">
    <oc r="E63">
      <f>D63-C63</f>
    </oc>
    <nc r="E63">
      <f>D63-C63</f>
    </nc>
  </rcc>
  <rcc rId="393" sId="1">
    <oc r="E64">
      <f>D64-C64</f>
    </oc>
    <nc r="E64">
      <f>D64-C64</f>
    </nc>
  </rcc>
  <rcc rId="394" sId="1">
    <oc r="E65">
      <f>D65-C65</f>
    </oc>
    <nc r="E65">
      <f>D65-C65</f>
    </nc>
  </rcc>
  <rcc rId="395" sId="1">
    <oc r="E66">
      <f>D66-C66</f>
    </oc>
    <nc r="E66">
      <f>D66-C66</f>
    </nc>
  </rcc>
  <rcc rId="396" sId="1">
    <oc r="E67">
      <f>D67-C67</f>
    </oc>
    <nc r="E67">
      <f>D67-C67</f>
    </nc>
  </rcc>
  <rcc rId="397" sId="1">
    <oc r="E68">
      <f>D68-C68</f>
    </oc>
    <nc r="E68">
      <f>D68-C68</f>
    </nc>
  </rcc>
  <rcc rId="398" sId="1" odxf="1" dxf="1">
    <oc r="E69">
      <f>E71</f>
    </oc>
    <nc r="E69">
      <f>D69-C69</f>
    </nc>
    <odxf>
      <alignment horizontal="right" readingOrder="0"/>
    </odxf>
    <ndxf>
      <alignment horizontal="general" readingOrder="0"/>
    </ndxf>
  </rcc>
  <rcc rId="399" sId="1" odxf="1" dxf="1">
    <nc r="E70">
      <f>D70-C70</f>
    </nc>
    <odxf>
      <alignment horizontal="right" readingOrder="0"/>
    </odxf>
    <ndxf>
      <alignment horizontal="general" readingOrder="0"/>
    </ndxf>
  </rcc>
  <rcc rId="400" sId="1" odxf="1" dxf="1">
    <oc r="E71">
      <f>E72+E76</f>
    </oc>
    <nc r="E71">
      <f>D71-C71</f>
    </nc>
    <odxf>
      <alignment horizontal="right" readingOrder="0"/>
    </odxf>
    <ndxf>
      <alignment horizontal="general" readingOrder="0"/>
    </ndxf>
  </rcc>
  <rcc rId="401" sId="1">
    <oc r="E72">
      <f>D72-C72</f>
    </oc>
    <nc r="E72">
      <f>D72-C72</f>
    </nc>
  </rcc>
  <rcc rId="402" sId="1">
    <nc r="E73">
      <f>D73-C73</f>
    </nc>
  </rcc>
  <rcc rId="403" sId="1">
    <oc r="E74">
      <f>D74-C74</f>
    </oc>
    <nc r="E74">
      <f>D74-C74</f>
    </nc>
  </rcc>
  <rcc rId="404" sId="1">
    <oc r="E76">
      <f>D76-C76</f>
    </oc>
    <nc r="E76">
      <f>D76-C76</f>
    </nc>
  </rcc>
  <rcc rId="405" sId="1" odxf="1" dxf="1">
    <oc r="E80">
      <f>D80-C80</f>
    </oc>
    <nc r="E80">
      <f>D80-C80</f>
    </nc>
    <odxf>
      <font>
        <b/>
        <sz val="14"/>
        <name val="Times New Roman"/>
        <scheme val="none"/>
      </font>
    </odxf>
    <ndxf>
      <font>
        <b val="0"/>
        <sz val="14"/>
        <name val="Times New Roman"/>
        <scheme val="none"/>
      </font>
    </ndxf>
  </rcc>
  <rcc rId="406" sId="1">
    <oc r="E81">
      <f>D81-C81</f>
    </oc>
    <nc r="E81">
      <f>D81-C81</f>
    </nc>
  </rcc>
  <rcc rId="407" sId="1">
    <oc r="E82">
      <f>D82-C82</f>
    </oc>
    <nc r="E82">
      <f>D82-C82</f>
    </nc>
  </rcc>
  <rcc rId="408" sId="1">
    <oc r="E83">
      <f>D83-C83</f>
    </oc>
    <nc r="E83">
      <f>D83-C83</f>
    </nc>
  </rcc>
  <rcc rId="409" sId="1" odxf="1" dxf="1">
    <oc r="E86">
      <f>D86-C86</f>
    </oc>
    <nc r="E86">
      <f>D86-C86</f>
    </nc>
    <odxf>
      <font>
        <b/>
        <sz val="14"/>
        <name val="Times New Roman"/>
        <scheme val="none"/>
      </font>
    </odxf>
    <ndxf>
      <font>
        <b val="0"/>
        <sz val="14"/>
        <name val="Times New Roman"/>
        <scheme val="none"/>
      </font>
    </ndxf>
  </rcc>
  <rcc rId="410" sId="1" odxf="1" dxf="1">
    <oc r="E87">
      <f>E88+E93</f>
    </oc>
    <nc r="E87">
      <f>D87-C87</f>
    </nc>
    <odxf>
      <font>
        <b/>
        <sz val="14"/>
        <name val="Times New Roman"/>
        <scheme val="none"/>
      </font>
      <fill>
        <patternFill patternType="solid">
          <bgColor rgb="FFFFFF00"/>
        </patternFill>
      </fill>
    </odxf>
    <ndxf>
      <font>
        <b val="0"/>
        <sz val="14"/>
        <name val="Times New Roman"/>
        <scheme val="none"/>
      </font>
      <fill>
        <patternFill patternType="none">
          <bgColor indexed="65"/>
        </patternFill>
      </fill>
    </ndxf>
  </rcc>
  <rcc rId="411" sId="1" odxf="1" dxf="1">
    <oc r="E88">
      <f>SUM(E90:E92)</f>
    </oc>
    <nc r="E88">
      <f>D88-C88</f>
    </nc>
    <odxf>
      <fill>
        <patternFill patternType="solid">
          <bgColor rgb="FFFFFF00"/>
        </patternFill>
      </fill>
      <alignment horizontal="right" readingOrder="0"/>
    </odxf>
    <ndxf>
      <fill>
        <patternFill patternType="none">
          <bgColor indexed="65"/>
        </patternFill>
      </fill>
      <alignment horizontal="general" readingOrder="0"/>
    </ndxf>
  </rcc>
  <rcc rId="412" sId="1" odxf="1" dxf="1">
    <oc r="E89">
      <f>SUM(E91:E93)</f>
    </oc>
    <nc r="E89">
      <f>D89-C89</f>
    </nc>
    <odxf>
      <fill>
        <patternFill patternType="solid">
          <bgColor rgb="FFFFFF00"/>
        </patternFill>
      </fill>
      <alignment horizontal="right" readingOrder="0"/>
    </odxf>
    <ndxf>
      <fill>
        <patternFill patternType="none">
          <bgColor indexed="65"/>
        </patternFill>
      </fill>
      <alignment horizontal="general" readingOrder="0"/>
    </ndxf>
  </rcc>
  <rcc rId="413" sId="1" odxf="1" dxf="1">
    <oc r="E90">
      <f>D90-C90</f>
    </oc>
    <nc r="E90">
      <f>D90-C90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14" sId="1" odxf="1" dxf="1">
    <oc r="E91">
      <f>D91-C91</f>
    </oc>
    <nc r="E91">
      <f>D91-C91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15" sId="1" odxf="1" dxf="1">
    <oc r="E92">
      <f>D92-C92</f>
    </oc>
    <nc r="E92">
      <f>D92-C92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16" sId="1" odxf="1" dxf="1">
    <oc r="E93">
      <f>SUM(E94:E108)</f>
    </oc>
    <nc r="E93">
      <f>D93-C93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17" sId="1" odxf="1" dxf="1">
    <oc r="E94">
      <f>D94-C94</f>
    </oc>
    <nc r="E94">
      <f>D94-C94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18" sId="1" odxf="1" dxf="1">
    <oc r="E95">
      <f>D95-C95</f>
    </oc>
    <nc r="E95">
      <f>D95-C95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19" sId="1" odxf="1" dxf="1">
    <oc r="E96">
      <f>D96-C96</f>
    </oc>
    <nc r="E96">
      <f>D96-C96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20" sId="1" odxf="1" dxf="1">
    <nc r="E97">
      <f>D97-C97</f>
    </nc>
    <odxf>
      <font>
        <sz val="14"/>
        <color rgb="FFFF0000"/>
        <name val="Times New Roman"/>
        <scheme val="none"/>
      </font>
      <fill>
        <patternFill patternType="solid">
          <bgColor rgb="FFFFFF00"/>
        </patternFill>
      </fill>
    </odxf>
    <ndxf>
      <font>
        <sz val="14"/>
        <color rgb="FFFF0000"/>
        <name val="Times New Roman"/>
        <scheme val="none"/>
      </font>
      <fill>
        <patternFill patternType="none">
          <bgColor indexed="65"/>
        </patternFill>
      </fill>
    </ndxf>
  </rcc>
  <rcc rId="421" sId="1" odxf="1" dxf="1">
    <nc r="E98">
      <f>D98-C98</f>
    </nc>
    <odxf>
      <font>
        <sz val="14"/>
        <color rgb="FFFF0000"/>
        <name val="Times New Roman"/>
        <scheme val="none"/>
      </font>
      <fill>
        <patternFill patternType="solid">
          <bgColor rgb="FFFFFF00"/>
        </patternFill>
      </fill>
    </odxf>
    <ndxf>
      <font>
        <sz val="14"/>
        <color rgb="FFFF0000"/>
        <name val="Times New Roman"/>
        <scheme val="none"/>
      </font>
      <fill>
        <patternFill patternType="none">
          <bgColor indexed="65"/>
        </patternFill>
      </fill>
    </ndxf>
  </rcc>
  <rcc rId="422" sId="1" odxf="1" dxf="1">
    <oc r="E99">
      <f>D99-C99</f>
    </oc>
    <nc r="E99">
      <f>D99-C99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23" sId="1" odxf="1" dxf="1">
    <oc r="E100">
      <f>D100-C100</f>
    </oc>
    <nc r="E100">
      <f>D100-C100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24" sId="1" odxf="1" dxf="1">
    <oc r="E101">
      <f>D101-C101</f>
    </oc>
    <nc r="E101">
      <f>D101-C101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25" sId="1" odxf="1" dxf="1">
    <oc r="E102">
      <f>D102-C102</f>
    </oc>
    <nc r="E102">
      <f>D102-C102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26" sId="1" odxf="1" dxf="1">
    <oc r="E103">
      <f>D103-C103</f>
    </oc>
    <nc r="E103">
      <f>D103-C103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27" sId="1" odxf="1" dxf="1">
    <oc r="E104">
      <f>D104-C104</f>
    </oc>
    <nc r="E104">
      <f>D104-C104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28" sId="1" odxf="1" dxf="1">
    <oc r="E105">
      <f>D105-C105</f>
    </oc>
    <nc r="E105">
      <f>D105-C105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29" sId="1" odxf="1" dxf="1">
    <oc r="E106">
      <f>D106-C106</f>
    </oc>
    <nc r="E106">
      <f>D106-C106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30" sId="1" odxf="1" dxf="1">
    <oc r="E107">
      <f>D107-C107</f>
    </oc>
    <nc r="E107">
      <f>D107-C107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31" sId="1" odxf="1" dxf="1">
    <oc r="E108">
      <f>D108-C108</f>
    </oc>
    <nc r="E108">
      <f>D108-C108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32" sId="1" odxf="1" dxf="1">
    <nc r="E109">
      <f>D109-C109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33" sId="1" odxf="1" dxf="1">
    <oc r="E110">
      <f>D110-C110</f>
    </oc>
    <nc r="E110">
      <f>D110-C110</f>
    </nc>
    <odxf>
      <font>
        <b/>
        <sz val="14"/>
        <name val="Times New Roman"/>
        <scheme val="none"/>
      </font>
      <fill>
        <patternFill patternType="solid">
          <bgColor rgb="FFFFFF00"/>
        </patternFill>
      </fill>
    </odxf>
    <ndxf>
      <font>
        <b val="0"/>
        <sz val="14"/>
        <name val="Times New Roman"/>
        <scheme val="none"/>
      </font>
      <fill>
        <patternFill patternType="none">
          <bgColor indexed="65"/>
        </patternFill>
      </fill>
    </ndxf>
  </rcc>
  <rcc rId="434" sId="1">
    <nc r="A109" t="inlineStr">
      <is>
        <t>41054300</t>
      </is>
    </nc>
  </rcc>
  <rfmt sheetId="1" sqref="B109" start="0" length="0">
    <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cc rId="435" sId="1" xfDxf="1" dxf="1">
    <nc r="B109" t="inlineStr">
      <is>
    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    </is>
    </nc>
    <ndxf>
      <font>
        <sz val="12"/>
        <color rgb="FF000000"/>
        <name val="Times New Roman"/>
        <scheme val="none"/>
      </font>
    </ndxf>
  </rcc>
  <rfmt sheetId="1" sqref="A109:XFD109" start="0" length="2147483647">
    <dxf>
      <font>
        <color rgb="FFFF0000"/>
      </font>
    </dxf>
  </rfmt>
  <rfmt sheetId="1" sqref="B109">
    <dxf>
      <alignment wrapText="1" readingOrder="0"/>
    </dxf>
  </rfmt>
  <rfmt sheetId="1" sqref="B109" start="0" length="2147483647">
    <dxf>
      <font>
        <sz val="14"/>
      </font>
    </dxf>
  </rfmt>
  <rfmt sheetId="1" sqref="F1:F1048576" start="0" length="2147483647">
    <dxf>
      <font>
        <b val="0"/>
      </font>
    </dxf>
  </rfmt>
  <rfmt sheetId="1" sqref="F8" start="0" length="2147483647">
    <dxf>
      <font>
        <b/>
      </font>
    </dxf>
  </rfmt>
  <rcc rId="436" sId="1">
    <oc r="F19">
      <f>D19/C19*100</f>
    </oc>
    <nc r="F19"/>
  </rcc>
  <rcc rId="437" sId="1">
    <oc r="F39">
      <f>D39/C39*100</f>
    </oc>
    <nc r="F39" t="inlineStr">
      <is>
        <t>в 2,0 рб.</t>
      </is>
    </nc>
  </rcc>
  <rcc rId="438" sId="1">
    <oc r="F40">
      <f>D40/C40*100</f>
    </oc>
    <nc r="F40" t="inlineStr">
      <is>
        <t>в 3,1 р.б.</t>
      </is>
    </nc>
  </rcc>
  <rcc rId="439" sId="1">
    <oc r="F47">
      <f>D47/C47*100</f>
    </oc>
    <nc r="F47"/>
  </rcc>
  <rcc rId="440" sId="1">
    <oc r="F51">
      <f>D51/C51*100</f>
    </oc>
    <nc r="F51"/>
  </rcc>
  <rcc rId="441" sId="1">
    <oc r="F53">
      <f>D53/C53*100</f>
    </oc>
    <nc r="F53" t="inlineStr">
      <is>
        <t>в 6,7 р.б.</t>
      </is>
    </nc>
  </rcc>
  <rcc rId="442" sId="1">
    <oc r="F55">
      <f>D55/C55*100</f>
    </oc>
    <nc r="F55" t="inlineStr">
      <is>
        <t>в 2,3 р.б.</t>
      </is>
    </nc>
  </rcc>
  <rcc rId="443" sId="1">
    <oc r="F57">
      <f>D57/C57*100</f>
    </oc>
    <nc r="F57" t="inlineStr">
      <is>
        <t>в 2,3 р.б.</t>
      </is>
    </nc>
  </rcc>
  <rcc rId="444" sId="1">
    <oc r="F70">
      <f>D70/C70*100</f>
    </oc>
    <nc r="F70"/>
  </rcc>
  <rcc rId="445" sId="1">
    <oc r="F73">
      <f>D73/C73*100</f>
    </oc>
    <nc r="F73"/>
  </rcc>
  <rcc rId="446" sId="1">
    <oc r="F75">
      <f>D75/C75*100</f>
    </oc>
    <nc r="F75"/>
  </rcc>
  <rcc rId="447" sId="1">
    <oc r="F77">
      <f>D77/C77*100</f>
    </oc>
    <nc r="F77"/>
  </rcc>
  <rcc rId="448" sId="1">
    <oc r="F78">
      <f>D78/C78*100</f>
    </oc>
    <nc r="F78"/>
  </rcc>
  <rfmt sheetId="1" sqref="E48:F48" start="0" length="2147483647">
    <dxf>
      <font>
        <b/>
      </font>
    </dxf>
  </rfmt>
  <rcc rId="449" sId="1">
    <oc r="F76">
      <f>D76/C76*100</f>
    </oc>
    <nc r="F76" t="inlineStr">
      <is>
        <t>в 9,5 р.б.</t>
      </is>
    </nc>
  </rcc>
  <rcc rId="450" sId="1">
    <oc r="F79">
      <f>D79/C79*100</f>
    </oc>
    <nc r="F79"/>
  </rcc>
  <rcc rId="451" sId="1">
    <oc r="F84">
      <f>D84/C84*100</f>
    </oc>
    <nc r="F84"/>
  </rcc>
  <rcc rId="452" sId="1">
    <oc r="F85">
      <f>D85/C85*100</f>
    </oc>
    <nc r="F85"/>
  </rcc>
  <rfmt sheetId="1" sqref="E80:F80" start="0" length="2147483647">
    <dxf>
      <font>
        <b/>
      </font>
    </dxf>
  </rfmt>
  <rfmt sheetId="1" sqref="E86:F86" start="0" length="2147483647">
    <dxf>
      <font>
        <b/>
      </font>
    </dxf>
  </rfmt>
  <rcc rId="453" sId="1">
    <oc r="F92">
      <f>D92/C92*100</f>
    </oc>
    <nc r="F92" t="inlineStr">
      <is>
        <t>в 11,4 р.б.</t>
      </is>
    </nc>
  </rcc>
  <rcc rId="454" sId="1">
    <oc r="F97">
      <f>D97/C97*100</f>
    </oc>
    <nc r="F97"/>
  </rcc>
  <rcc rId="455" sId="1">
    <oc r="F98">
      <f>D98/C98*100</f>
    </oc>
    <nc r="F98"/>
  </rcc>
  <rcc rId="456" sId="1">
    <oc r="F100">
      <f>D100/C100*100</f>
    </oc>
    <nc r="F100"/>
  </rcc>
  <rcc rId="457" sId="1">
    <oc r="F105">
      <f>D105/C105*100</f>
    </oc>
    <nc r="F105" t="inlineStr">
      <is>
        <t>в 4,6 р.б.</t>
      </is>
    </nc>
  </rcc>
  <rcc rId="458" sId="1">
    <oc r="F106">
      <f>D106/C106*100</f>
    </oc>
    <nc r="F106"/>
  </rcc>
  <rcc rId="459" sId="1">
    <oc r="F109">
      <f>D109/C109*100</f>
    </oc>
    <nc r="F109"/>
  </rcc>
  <rcv guid="{221AFC77-C97B-4D44-8163-7AA758A08BF9}" action="delete"/>
  <rdn rId="0" localSheetId="1" customView="1" name="Z_221AFC77_C97B_4D44_8163_7AA758A08BF9_.wvu.PrintArea" hidden="1" oldHidden="1">
    <formula>общее!$A$1:$J$296</formula>
    <oldFormula>общее!$A$1:$J$296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общее!$A$6:$J$306</formula>
    <oldFormula>общее!$A$6:$J$306</oldFormula>
  </rdn>
  <rcv guid="{221AFC77-C97B-4D44-8163-7AA758A08BF9}" action="add"/>
</revisions>
</file>

<file path=xl/revisions/revisionLog171111.xml><?xml version="1.0" encoding="utf-8"?>
<revisions xmlns="http://schemas.openxmlformats.org/spreadsheetml/2006/main" xmlns:r="http://schemas.openxmlformats.org/officeDocument/2006/relationships">
  <rcc rId="236" sId="1" odxf="1" dxf="1">
    <oc r="F9">
      <f>D9/C9*100</f>
    </oc>
    <nc r="F9">
      <f>D9/C9*100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237" sId="1" odxf="1" dxf="1">
    <oc r="F10">
      <f>D10/C10*100</f>
    </oc>
    <nc r="F10">
      <f>D10/C10*100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238" sId="1" odxf="1" dxf="1">
    <oc r="F11">
      <f>D11/C11*100</f>
    </oc>
    <nc r="F11">
      <f>D11/C11*100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239" sId="1" odxf="1" dxf="1">
    <oc r="F12">
      <f>D12/C12*100</f>
    </oc>
    <nc r="F12">
      <f>D12/C12*100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240" sId="1" odxf="1" dxf="1">
    <oc r="F13">
      <f>D13/C13*100</f>
    </oc>
    <nc r="F13">
      <f>D13/C13*100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241" sId="1" odxf="1" dxf="1">
    <oc r="F14">
      <f>D14/C14*100</f>
    </oc>
    <nc r="F14">
      <f>D14/C14*100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242" sId="1" odxf="1" dxf="1">
    <nc r="F15">
      <f>D15/C15*100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243" sId="1" odxf="1" dxf="1">
    <oc r="F16">
      <f>D16/C16*100</f>
    </oc>
    <nc r="F16">
      <f>D16/C16*100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244" sId="1" odxf="1" dxf="1">
    <oc r="F17">
      <f>D17/C17*100</f>
    </oc>
    <nc r="F17">
      <f>D17/C17*100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245" sId="1" odxf="1" dxf="1">
    <oc r="F18">
      <f>D18/C18*100</f>
    </oc>
    <nc r="F18">
      <f>D18/C18*100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246" sId="1" odxf="1" dxf="1">
    <nc r="F19">
      <f>D19/C19*100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247" sId="1" odxf="1" dxf="1">
    <oc r="F20">
      <f>D20/C20*100</f>
    </oc>
    <nc r="F20">
      <f>D20/C20*100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248" sId="1" odxf="1" dxf="1">
    <oc r="F21">
      <f>D21/C21*100</f>
    </oc>
    <nc r="F21">
      <f>D21/C21*100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249" sId="1" odxf="1" dxf="1">
    <oc r="F22">
      <f>D22/C22*100</f>
    </oc>
    <nc r="F22">
      <f>D22/C22*100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250" sId="1" odxf="1" dxf="1">
    <oc r="F23">
      <f>D23/C23*100</f>
    </oc>
    <nc r="F23">
      <f>D23/C23*100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251" sId="1" odxf="1" dxf="1">
    <oc r="F24">
      <f>D24/C24*100</f>
    </oc>
    <nc r="F24">
      <f>D24/C24*100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252" sId="1" odxf="1" dxf="1">
    <oc r="F25">
      <f>D25/C25*100</f>
    </oc>
    <nc r="F25">
      <f>D25/C25*100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253" sId="1" odxf="1" dxf="1">
    <nc r="F26">
      <f>D26/C26*100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254" sId="1" odxf="1" dxf="1">
    <oc r="F27">
      <f>D27/C27*100</f>
    </oc>
    <nc r="F27">
      <f>D27/C27*100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255" sId="1" odxf="1" dxf="1">
    <oc r="F28">
      <f>D28/C28*100</f>
    </oc>
    <nc r="F28">
      <f>D28/C28*100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256" sId="1" odxf="1" dxf="1">
    <oc r="F29">
      <f>D29/C29*100</f>
    </oc>
    <nc r="F29">
      <f>D29/C29*100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257" sId="1" odxf="1" dxf="1">
    <oc r="F30">
      <f>D30/C30*100</f>
    </oc>
    <nc r="F30">
      <f>D30/C30*100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258" sId="1" odxf="1" dxf="1">
    <oc r="F31">
      <f>D31/C31*100</f>
    </oc>
    <nc r="F31">
      <f>D31/C31*100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259" sId="1" odxf="1" dxf="1">
    <oc r="F32">
      <f>D32/C32*100</f>
    </oc>
    <nc r="F32">
      <f>D32/C32*100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260" sId="1" odxf="1" dxf="1">
    <oc r="F33">
      <f>D33/C33*100</f>
    </oc>
    <nc r="F33">
      <f>D33/C33*100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261" sId="1" odxf="1" dxf="1">
    <oc r="F34">
      <f>D34/C34*100</f>
    </oc>
    <nc r="F34">
      <f>D34/C34*100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262" sId="1" odxf="1" dxf="1">
    <oc r="F35">
      <f>D35/C35*100</f>
    </oc>
    <nc r="F35">
      <f>D35/C35*100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263" sId="1" odxf="1" dxf="1">
    <oc r="F36">
      <f>D36/C36*100</f>
    </oc>
    <nc r="F36">
      <f>D36/C36*100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264" sId="1" odxf="1" dxf="1">
    <oc r="F37">
      <f>D37/C37*100</f>
    </oc>
    <nc r="F37">
      <f>D37/C37*100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265" sId="1" odxf="1" dxf="1">
    <oc r="F38">
      <f>D38/C38*100</f>
    </oc>
    <nc r="F38">
      <f>D38/C38*100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266" sId="1" odxf="1" dxf="1">
    <oc r="F39">
      <f>D39/C39*100</f>
    </oc>
    <nc r="F39">
      <f>D39/C39*100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267" sId="1" odxf="1" dxf="1">
    <oc r="F40">
      <f>D40/C40*100</f>
    </oc>
    <nc r="F40">
      <f>D40/C40*100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268" sId="1" odxf="1" dxf="1">
    <oc r="F41">
      <f>D41/C41*100</f>
    </oc>
    <nc r="F41">
      <f>D41/C41*100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269" sId="1" odxf="1" dxf="1">
    <nc r="F42">
      <f>D42/C42*100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270" sId="1" odxf="1" dxf="1">
    <oc r="F43">
      <f>D43/C43*100</f>
    </oc>
    <nc r="F43">
      <f>D43/C43*100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271" sId="1" odxf="1" dxf="1">
    <oc r="F44">
      <f>D44/C44*100</f>
    </oc>
    <nc r="F44">
      <f>D44/C44*100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272" sId="1" odxf="1" dxf="1">
    <oc r="F45">
      <f>D45/C45*100</f>
    </oc>
    <nc r="F45">
      <f>D45/C45*100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273" sId="1" odxf="1" dxf="1">
    <oc r="F46">
      <f>D46/C46*100</f>
    </oc>
    <nc r="F46">
      <f>D46/C46*100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274" sId="1" odxf="1" dxf="1">
    <nc r="F47">
      <f>D47/C47*100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275" sId="1">
    <oc r="F48">
      <f>D48/C48*100</f>
    </oc>
    <nc r="F48">
      <f>D48/C48*100</f>
    </nc>
  </rcc>
  <rcc rId="276" sId="1">
    <oc r="F49">
      <f>D49/C49*100</f>
    </oc>
    <nc r="F49">
      <f>D49/C49*100</f>
    </nc>
  </rcc>
  <rcc rId="277" sId="1">
    <oc r="F50">
      <f>D50/C50*100</f>
    </oc>
    <nc r="F50">
      <f>D50/C50*100</f>
    </nc>
  </rcc>
  <rcc rId="278" sId="1">
    <nc r="F51">
      <f>D51/C51*100</f>
    </nc>
  </rcc>
  <rcc rId="279" sId="1">
    <oc r="F52">
      <f>D52/C52*100</f>
    </oc>
    <nc r="F52">
      <f>D52/C52*100</f>
    </nc>
  </rcc>
  <rcc rId="280" sId="1">
    <oc r="F53">
      <f>D53/C53*100</f>
    </oc>
    <nc r="F53">
      <f>D53/C53*100</f>
    </nc>
  </rcc>
  <rcc rId="281" sId="1">
    <oc r="F54">
      <f>D54/C54*100</f>
    </oc>
    <nc r="F54">
      <f>D54/C54*100</f>
    </nc>
  </rcc>
  <rcc rId="282" sId="1">
    <oc r="F55">
      <f>D55/C55*100</f>
    </oc>
    <nc r="F55">
      <f>D55/C55*100</f>
    </nc>
  </rcc>
  <rcc rId="283" sId="1">
    <oc r="F56">
      <f>D56/C56*100</f>
    </oc>
    <nc r="F56">
      <f>D56/C56*100</f>
    </nc>
  </rcc>
  <rcc rId="284" sId="1">
    <oc r="F57">
      <f>D57/C57*100</f>
    </oc>
    <nc r="F57">
      <f>D57/C57*100</f>
    </nc>
  </rcc>
  <rcc rId="285" sId="1">
    <oc r="F58">
      <f>D58/C58*100</f>
    </oc>
    <nc r="F58">
      <f>D58/C58*100</f>
    </nc>
  </rcc>
  <rcc rId="286" sId="1">
    <oc r="F59">
      <f>D59/C59*100</f>
    </oc>
    <nc r="F59">
      <f>D59/C59*100</f>
    </nc>
  </rcc>
  <rcc rId="287" sId="1">
    <oc r="F60">
      <f>D60/C60*100</f>
    </oc>
    <nc r="F60">
      <f>D60/C60*100</f>
    </nc>
  </rcc>
  <rcc rId="288" sId="1">
    <oc r="F61">
      <f>D61/C61*100</f>
    </oc>
    <nc r="F61">
      <f>D61/C61*100</f>
    </nc>
  </rcc>
  <rcc rId="289" sId="1">
    <oc r="F62">
      <f>D62/C62*100</f>
    </oc>
    <nc r="F62">
      <f>D62/C62*100</f>
    </nc>
  </rcc>
  <rcc rId="290" sId="1">
    <oc r="F63">
      <f>D63/C63*100</f>
    </oc>
    <nc r="F63">
      <f>D63/C63*100</f>
    </nc>
  </rcc>
  <rcc rId="291" sId="1">
    <oc r="F64">
      <f>D64/C64*100</f>
    </oc>
    <nc r="F64">
      <f>D64/C64*100</f>
    </nc>
  </rcc>
  <rcc rId="292" sId="1">
    <oc r="F65">
      <f>D65/C65*100</f>
    </oc>
    <nc r="F65">
      <f>D65/C65*100</f>
    </nc>
  </rcc>
  <rcc rId="293" sId="1">
    <oc r="F66">
      <f>D66/C66*100</f>
    </oc>
    <nc r="F66">
      <f>D66/C66*100</f>
    </nc>
  </rcc>
  <rcc rId="294" sId="1">
    <oc r="F67">
      <f>D67/C67*100</f>
    </oc>
    <nc r="F67">
      <f>D67/C67*100</f>
    </nc>
  </rcc>
  <rcc rId="295" sId="1">
    <oc r="F68">
      <f>D68/C68*100</f>
    </oc>
    <nc r="F68">
      <f>D68/C68*100</f>
    </nc>
  </rcc>
  <rcc rId="296" sId="1">
    <oc r="F69">
      <f>D69/C69*100</f>
    </oc>
    <nc r="F69">
      <f>D69/C69*100</f>
    </nc>
  </rcc>
  <rcc rId="297" sId="1">
    <nc r="F70">
      <f>D70/C70*100</f>
    </nc>
  </rcc>
  <rcc rId="298" sId="1">
    <oc r="F71">
      <f>D71/C71*100</f>
    </oc>
    <nc r="F71">
      <f>D71/C71*100</f>
    </nc>
  </rcc>
  <rcc rId="299" sId="1">
    <oc r="F72">
      <f>D72/C72*100</f>
    </oc>
    <nc r="F72">
      <f>D72/C72*100</f>
    </nc>
  </rcc>
  <rcc rId="300" sId="1">
    <nc r="F73">
      <f>D73/C73*100</f>
    </nc>
  </rcc>
  <rcc rId="301" sId="1">
    <oc r="F74">
      <f>D74/C74*100</f>
    </oc>
    <nc r="F74">
      <f>D74/C74*100</f>
    </nc>
  </rcc>
  <rcc rId="302" sId="1">
    <nc r="F75">
      <f>D75/C75*100</f>
    </nc>
  </rcc>
  <rcc rId="303" sId="1">
    <oc r="F76">
      <f>D76/C76*100</f>
    </oc>
    <nc r="F76">
      <f>D76/C76*100</f>
    </nc>
  </rcc>
  <rcc rId="304" sId="1">
    <nc r="F77">
      <f>D77/C77*100</f>
    </nc>
  </rcc>
  <rcc rId="305" sId="1">
    <nc r="F78">
      <f>D78/C78*100</f>
    </nc>
  </rcc>
  <rcc rId="306" sId="1">
    <nc r="F79">
      <f>D79/C79*100</f>
    </nc>
  </rcc>
  <rcc rId="307" sId="1">
    <oc r="F80">
      <f>D80/C80*100</f>
    </oc>
    <nc r="F80">
      <f>D80/C80*100</f>
    </nc>
  </rcc>
  <rcc rId="308" sId="1">
    <oc r="F81">
      <f>D81/C81*100</f>
    </oc>
    <nc r="F81">
      <f>D81/C81*100</f>
    </nc>
  </rcc>
  <rcc rId="309" sId="1">
    <oc r="F82">
      <f>D82/C82*100</f>
    </oc>
    <nc r="F82">
      <f>D82/C82*100</f>
    </nc>
  </rcc>
  <rcc rId="310" sId="1">
    <oc r="F83">
      <f>D83/C83*100</f>
    </oc>
    <nc r="F83">
      <f>D83/C83*100</f>
    </nc>
  </rcc>
  <rcc rId="311" sId="1">
    <nc r="F84">
      <f>D84/C84*100</f>
    </nc>
  </rcc>
  <rcc rId="312" sId="1">
    <nc r="F85">
      <f>D85/C85*100</f>
    </nc>
  </rcc>
  <rcc rId="313" sId="1">
    <oc r="F86">
      <f>D86/C86*100</f>
    </oc>
    <nc r="F86">
      <f>D86/C86*100</f>
    </nc>
  </rcc>
  <rcc rId="314" sId="1" odxf="1" dxf="1">
    <oc r="F87">
      <f>D87/C87*100</f>
    </oc>
    <nc r="F87">
      <f>D87/C87*100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315" sId="1" odxf="1" dxf="1">
    <oc r="F88">
      <f>D88/C88*100</f>
    </oc>
    <nc r="F88">
      <f>D88/C88*100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316" sId="1" odxf="1" dxf="1">
    <oc r="F89">
      <f>D89/C89*100</f>
    </oc>
    <nc r="F89">
      <f>D89/C89*100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317" sId="1" odxf="1" dxf="1">
    <oc r="F90">
      <f>D90/C90*100</f>
    </oc>
    <nc r="F90">
      <f>D90/C90*100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318" sId="1" odxf="1" dxf="1">
    <oc r="F91">
      <f>D91/C91*100</f>
    </oc>
    <nc r="F91">
      <f>D91/C91*100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319" sId="1" odxf="1" dxf="1">
    <nc r="F92">
      <f>D92/C92*100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320" sId="1" odxf="1" dxf="1">
    <oc r="F93">
      <f>D93/C93*100</f>
    </oc>
    <nc r="F93">
      <f>D93/C93*100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321" sId="1" odxf="1" dxf="1">
    <oc r="F94">
      <f>D94/C94*100</f>
    </oc>
    <nc r="F94">
      <f>D94/C94*100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322" sId="1" odxf="1" dxf="1">
    <oc r="F95">
      <f>D95/C95*100</f>
    </oc>
    <nc r="F95">
      <f>D95/C95*100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323" sId="1" odxf="1" dxf="1">
    <oc r="F96">
      <f>D96/C96*100</f>
    </oc>
    <nc r="F96">
      <f>D96/C96*100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324" sId="1" odxf="1" dxf="1">
    <nc r="F97">
      <f>D97/C97*100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325" sId="1" odxf="1" dxf="1">
    <nc r="F98">
      <f>D98/C98*100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326" sId="1" odxf="1" dxf="1">
    <oc r="F99">
      <f>D99/C99*100</f>
    </oc>
    <nc r="F99">
      <f>D99/C99*100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327" sId="1" odxf="1" dxf="1">
    <nc r="F100">
      <f>D100/C100*100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328" sId="1" odxf="1" dxf="1">
    <oc r="F101">
      <f>D101/C101*100</f>
    </oc>
    <nc r="F101">
      <f>D101/C101*100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329" sId="1" odxf="1" dxf="1">
    <oc r="F102">
      <f>D102/C102*100</f>
    </oc>
    <nc r="F102">
      <f>D102/C102*100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330" sId="1" odxf="1" dxf="1">
    <oc r="F103">
      <f>D103/C103*100</f>
    </oc>
    <nc r="F103">
      <f>D103/C103*100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331" sId="1" odxf="1" dxf="1">
    <oc r="F104">
      <f>D104/C104*100</f>
    </oc>
    <nc r="F104">
      <f>D104/C104*100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332" sId="1" odxf="1" dxf="1">
    <oc r="F105" t="inlineStr">
      <is>
        <t>в 4,9 р.б.</t>
      </is>
    </oc>
    <nc r="F105">
      <f>D105/C105*100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333" sId="1" odxf="1" dxf="1">
    <nc r="F106">
      <f>D106/C106*100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334" sId="1" odxf="1" dxf="1">
    <oc r="F107">
      <f>D107/C107*100</f>
    </oc>
    <nc r="F107">
      <f>D107/C107*100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335" sId="1" odxf="1" dxf="1">
    <oc r="F108">
      <f>D108/C108*100</f>
    </oc>
    <nc r="F108">
      <f>D108/C108*100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336" sId="1" odxf="1" dxf="1">
    <nc r="F109">
      <f>D109/C109*100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337" sId="1" odxf="1" dxf="1">
    <oc r="F110">
      <f>D110/C110*100</f>
    </oc>
    <nc r="F110">
      <f>D110/C110*100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B97" start="0" length="0">
    <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dxf>
  </rfmt>
  <rfmt sheetId="1" sqref="B97" start="0" length="0">
    <dxf>
      <font>
        <sz val="12"/>
        <color rgb="FF000000"/>
        <name val="Times New Roman"/>
        <scheme val="none"/>
      </font>
    </dxf>
  </rfmt>
  <rcc rId="338" sId="1" xfDxf="1" dxf="1">
    <nc r="B97" t="inlineStr">
      <is>
        <r>
          <t>Субвенція з місцевого бюджету на виплату грошової компенсації за належні для отримання жилі приміщення для сімей осіб, визначених </t>
        </r>
        <r>
          <rPr>
            <u/>
            <sz val="12"/>
            <color rgb="FF000099"/>
            <rFont val="Times New Roman"/>
            <family val="1"/>
            <charset val="204"/>
          </rPr>
          <t>абзацами 5 - 8</t>
        </r>
        <r>
          <rPr>
            <sz val="12"/>
            <color rgb="FF000000"/>
            <rFont val="Times New Roman"/>
            <family val="1"/>
            <charset val="204"/>
          </rPr>
          <t> 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 </t>
        </r>
        <r>
          <rPr>
            <u/>
            <sz val="12"/>
            <color rgb="FF000099"/>
            <rFont val="Times New Roman"/>
            <family val="1"/>
            <charset val="204"/>
          </rPr>
          <t>пунктами 11 - 14</t>
        </r>
        <r>
          <rPr>
            <sz val="12"/>
            <color rgb="FF000000"/>
            <rFont val="Times New Roman"/>
            <family val="1"/>
            <charset val="204"/>
          </rPr>
          <t> 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      </r>
      </is>
    </nc>
    <ndxf>
      <font>
        <sz val="12"/>
        <color rgb="FF000000"/>
        <name val="Times New Roman"/>
        <scheme val="none"/>
      </font>
    </ndxf>
  </rcc>
  <rcc rId="339" sId="1">
    <oc r="A98">
      <v>410505</v>
    </oc>
    <nc r="A98">
      <v>41050500</v>
    </nc>
  </rcc>
  <rfmt sheetId="1" sqref="A97:XFD98" start="0" length="2147483647">
    <dxf>
      <font>
        <color rgb="FFFF0000"/>
      </font>
    </dxf>
  </rfmt>
  <rfmt sheetId="1" sqref="B98" start="0" length="0">
    <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dxf>
  </rfmt>
  <rfmt sheetId="1" sqref="B98" start="0" length="0">
    <dxf>
      <font>
        <sz val="12"/>
        <color rgb="FF000000"/>
        <name val="Times New Roman"/>
        <scheme val="none"/>
      </font>
    </dxf>
  </rfmt>
  <rcc rId="340" sId="1" xfDxf="1" dxf="1">
    <nc r="B98" t="inlineStr">
      <is>
        <r>
          <t>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 </t>
        </r>
        <r>
          <rPr>
            <u/>
            <sz val="12"/>
            <color rgb="FF000099"/>
            <rFont val="Times New Roman"/>
            <family val="1"/>
            <charset val="204"/>
          </rPr>
          <t>абзаці першому</t>
        </r>
        <r>
          <rPr>
            <sz val="12"/>
            <color rgb="FF000000"/>
            <rFont val="Times New Roman"/>
            <family val="1"/>
            <charset val="204"/>
          </rPr>
          <t> 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 </t>
        </r>
        <r>
          <rPr>
            <u/>
            <sz val="12"/>
            <color rgb="FF000099"/>
            <rFont val="Times New Roman"/>
            <family val="1"/>
            <charset val="204"/>
          </rPr>
          <t>пунктом 7</t>
        </r>
        <r>
          <rPr>
            <sz val="12"/>
            <color rgb="FF000000"/>
            <rFont val="Times New Roman"/>
            <family val="1"/>
            <charset val="204"/>
          </rPr>
          <t> 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      </r>
      </is>
    </nc>
    <ndxf>
      <font>
        <sz val="12"/>
        <color rgb="FF000000"/>
        <name val="Times New Roman"/>
        <scheme val="none"/>
      </font>
    </ndxf>
  </rcc>
  <rfmt sheetId="1" sqref="B97:B98">
    <dxf>
      <alignment wrapText="1" readingOrder="0"/>
    </dxf>
  </rfmt>
  <rfmt sheetId="1" sqref="B97:B98" start="0" length="2147483647">
    <dxf>
      <font>
        <sz val="14"/>
      </font>
    </dxf>
  </rfmt>
  <rfmt sheetId="1" sqref="A98:XFD98" start="0" length="2147483647">
    <dxf>
      <font>
        <color rgb="FFFF0000"/>
      </font>
    </dxf>
  </rfmt>
  <rcv guid="{221AFC77-C97B-4D44-8163-7AA758A08BF9}" action="delete"/>
  <rdn rId="0" localSheetId="1" customView="1" name="Z_221AFC77_C97B_4D44_8163_7AA758A08BF9_.wvu.PrintArea" hidden="1" oldHidden="1">
    <formula>общее!$A$1:$J$296</formula>
    <oldFormula>общее!$A$1:$J$296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общее!$A$6:$J$306</formula>
    <oldFormula>общее!$A$6:$J$306</oldFormula>
  </rdn>
  <rcv guid="{221AFC77-C97B-4D44-8163-7AA758A08BF9}" action="add"/>
</revisions>
</file>

<file path=xl/revisions/revisionLog18.xml><?xml version="1.0" encoding="utf-8"?>
<revisions xmlns="http://schemas.openxmlformats.org/spreadsheetml/2006/main" xmlns:r="http://schemas.openxmlformats.org/officeDocument/2006/relationships">
  <rcc rId="1515" sId="1" numFmtId="4">
    <oc r="H213">
      <v>1052.087</v>
    </oc>
    <nc r="H213">
      <v>1385.6669999999999</v>
    </nc>
  </rcc>
  <rcc rId="1516" sId="1" numFmtId="4">
    <oc r="H214">
      <v>1302.8689999999999</v>
    </oc>
    <nc r="H214">
      <v>1316.731</v>
    </nc>
  </rcc>
  <rcc rId="1517" sId="1" numFmtId="4">
    <oc r="H215">
      <f>SUM(H216:H217)</f>
    </oc>
    <nc r="H215">
      <v>3094.268</v>
    </nc>
  </rcc>
  <rcc rId="1518" sId="1" numFmtId="4">
    <oc r="H216">
      <v>2827.1080000000002</v>
    </oc>
    <nc r="H216">
      <v>3022.7179999999998</v>
    </nc>
  </rcc>
  <rcv guid="{966D3932-E429-4C59-AC55-697D9EEA620A}" action="delete"/>
  <rdn rId="0" localSheetId="1" customView="1" name="Z_966D3932_E429_4C59_AC55_697D9EEA620A_.wvu.PrintTitles" hidden="1" oldHidden="1">
    <formula>общее!$6:$6</formula>
    <oldFormula>общее!$6:$6</oldFormula>
  </rdn>
  <rdn rId="0" localSheetId="1" customView="1" name="Z_966D3932_E429_4C59_AC55_697D9EEA620A_.wvu.FilterData" hidden="1" oldHidden="1">
    <formula>общее!$A$6:$P$550</formula>
    <oldFormula>общее!$A$6:$P$550</oldFormula>
  </rdn>
  <rcv guid="{966D3932-E429-4C59-AC55-697D9EEA620A}" action="add"/>
</revisions>
</file>

<file path=xl/revisions/revisionLog181.xml><?xml version="1.0" encoding="utf-8"?>
<revisions xmlns="http://schemas.openxmlformats.org/spreadsheetml/2006/main" xmlns:r="http://schemas.openxmlformats.org/officeDocument/2006/relationships">
  <rfmt sheetId="1" sqref="A210:XFD211">
    <dxf>
      <fill>
        <patternFill patternType="none">
          <bgColor auto="1"/>
        </patternFill>
      </fill>
    </dxf>
  </rfmt>
  <rcc rId="664" sId="1" numFmtId="4">
    <oc r="D212">
      <v>17511.501619999999</v>
    </oc>
    <nc r="D212">
      <v>25852.784</v>
    </nc>
  </rcc>
  <rcc rId="665" sId="1" numFmtId="4">
    <oc r="D213">
      <v>10579.212090000001</v>
    </oc>
    <nc r="D213">
      <v>16231.364</v>
    </nc>
  </rcc>
  <rcc rId="666" sId="1" numFmtId="4">
    <oc r="D215">
      <v>19309.699369999998</v>
    </oc>
    <nc r="D215">
      <v>26366.92</v>
    </nc>
  </rcc>
  <rcc rId="667" sId="1" numFmtId="4">
    <oc r="D216">
      <v>1158.2173499999999</v>
    </oc>
    <nc r="D216">
      <v>4209.2449999999999</v>
    </nc>
  </rcc>
  <rfmt sheetId="1" sqref="D212:D216">
    <dxf>
      <fill>
        <patternFill patternType="none">
          <bgColor auto="1"/>
        </patternFill>
      </fill>
    </dxf>
  </rfmt>
  <rfmt sheetId="1" sqref="A217:XFD217">
    <dxf>
      <fill>
        <patternFill patternType="none">
          <bgColor auto="1"/>
        </patternFill>
      </fill>
    </dxf>
  </rfmt>
  <rcc rId="668" sId="1" numFmtId="4">
    <oc r="H212">
      <v>1131.4382700000001</v>
    </oc>
    <nc r="H212">
      <v>1052.087</v>
    </nc>
  </rcc>
  <rcc rId="669" sId="1" numFmtId="4">
    <oc r="H213">
      <v>926.62094000000002</v>
    </oc>
    <nc r="H213">
      <v>1302.8689999999999</v>
    </nc>
  </rcc>
  <rcc rId="670" sId="1" numFmtId="4">
    <oc r="H215">
      <v>1674.94759</v>
    </oc>
    <nc r="H215">
      <v>2827.1080000000002</v>
    </nc>
  </rcc>
  <rcc rId="671" sId="1" numFmtId="4">
    <nc r="H216">
      <v>71.55</v>
    </nc>
  </rcc>
  <rfmt sheetId="1" sqref="H211:H216">
    <dxf>
      <fill>
        <patternFill patternType="none">
          <bgColor auto="1"/>
        </patternFill>
      </fill>
    </dxf>
  </rfmt>
  <rcc rId="672" sId="1" numFmtId="4">
    <oc r="C212">
      <v>15907.544</v>
    </oc>
    <nc r="C212">
      <v>23749.506000000001</v>
    </nc>
  </rcc>
  <rcc rId="673" sId="1" numFmtId="4">
    <oc r="C213">
      <v>9661.9529999999995</v>
    </oc>
    <nc r="C213">
      <v>14642.218999999999</v>
    </nc>
  </rcc>
  <rcc rId="674" sId="1" numFmtId="4">
    <oc r="C215">
      <v>19716.019</v>
    </oc>
    <nc r="C215">
      <v>28321.295999999998</v>
    </nc>
  </rcc>
  <rcc rId="675" sId="1" numFmtId="4">
    <oc r="C216">
      <v>1156.42</v>
    </oc>
    <nc r="C216">
      <v>2210.6309999999999</v>
    </nc>
  </rcc>
  <rcc rId="676" sId="1" odxf="1" dxf="1" numFmtId="4">
    <oc r="C214">
      <v>20872.460999999999</v>
    </oc>
    <nc r="C214">
      <f>SUM(C215:C216)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v guid="{BE1C4A44-01B5-4ECE-8D55-C71095D37032}" action="delete"/>
  <rdn rId="0" localSheetId="1" customView="1" name="Z_BE1C4A44_01B5_4ECE_8D55_C71095D37032_.wvu.FilterData" hidden="1" oldHidden="1">
    <formula>общее!$A$6:$J$313</formula>
    <oldFormula>общее!$A$6:$J$313</oldFormula>
  </rdn>
  <rcv guid="{BE1C4A44-01B5-4ECE-8D55-C71095D37032}" action="add"/>
</revisions>
</file>

<file path=xl/revisions/revisionLog1811.xml><?xml version="1.0" encoding="utf-8"?>
<revisions xmlns="http://schemas.openxmlformats.org/spreadsheetml/2006/main" xmlns:r="http://schemas.openxmlformats.org/officeDocument/2006/relationships">
  <rcc rId="548" sId="1" numFmtId="4">
    <oc r="G125">
      <v>1815.201</v>
    </oc>
    <nc r="G125">
      <v>2564</v>
    </nc>
  </rcc>
  <rcc rId="549" sId="1" numFmtId="4">
    <oc r="H125">
      <v>2088.7066500000001</v>
    </oc>
    <nc r="H125">
      <v>2852.5279999999998</v>
    </nc>
  </rcc>
  <rcc rId="550" sId="1" numFmtId="4">
    <oc r="C125">
      <v>25309.65</v>
    </oc>
    <nc r="C125">
      <v>31378.294000000002</v>
    </nc>
  </rcc>
  <rfmt sheetId="1" sqref="A125:XFD125">
    <dxf>
      <fill>
        <patternFill patternType="none">
          <bgColor auto="1"/>
        </patternFill>
      </fill>
    </dxf>
  </rfmt>
  <rcc rId="551" sId="1" numFmtId="4">
    <oc r="D125">
      <v>28557.257239999999</v>
    </oc>
    <nc r="D125">
      <v>35840.353000000003</v>
    </nc>
  </rcc>
  <rcv guid="{BE1C4A44-01B5-4ECE-8D55-C71095D37032}" action="delete"/>
  <rdn rId="0" localSheetId="1" customView="1" name="Z_BE1C4A44_01B5_4ECE_8D55_C71095D37032_.wvu.FilterData" hidden="1" oldHidden="1">
    <formula>общее!$A$6:$J$310</formula>
  </rdn>
  <rcv guid="{BE1C4A44-01B5-4ECE-8D55-C71095D37032}" action="add"/>
</revisions>
</file>

<file path=xl/revisions/revisionLog18111.xml><?xml version="1.0" encoding="utf-8"?>
<revisions xmlns="http://schemas.openxmlformats.org/spreadsheetml/2006/main" xmlns:r="http://schemas.openxmlformats.org/officeDocument/2006/relationships">
  <rcc rId="525" sId="1" numFmtId="4">
    <oc r="D133">
      <v>185010.43599999999</v>
    </oc>
    <nc r="D133">
      <v>275465.22516999999</v>
    </nc>
  </rcc>
  <rcc rId="526" sId="1" numFmtId="4">
    <oc r="D134">
      <v>37311.605000000003</v>
    </oc>
    <nc r="D134">
      <v>55317.767200000002</v>
    </nc>
  </rcc>
  <rcc rId="527" sId="1" numFmtId="4">
    <oc r="D135">
      <v>11671.834000000001</v>
    </oc>
    <nc r="D135">
      <v>14813.71473</v>
    </nc>
  </rcc>
  <rcc rId="528" sId="1" numFmtId="4">
    <oc r="D136">
      <v>6277.59</v>
    </oc>
    <nc r="D136">
      <v>9412.8898700000009</v>
    </nc>
  </rcc>
  <rcc rId="529" sId="1" numFmtId="4">
    <oc r="D138">
      <v>5058.1710000000003</v>
    </oc>
    <nc r="D138">
      <v>8628.1457100000007</v>
    </nc>
  </rcc>
  <rcc rId="530" sId="1" numFmtId="4">
    <oc r="D140">
      <v>6618.1719999999996</v>
    </oc>
    <nc r="D140">
      <v>11664.33914</v>
    </nc>
  </rcc>
  <rcc rId="531" sId="1" numFmtId="4">
    <oc r="D143">
      <v>3698.4380000000001</v>
    </oc>
    <nc r="D143">
      <v>4655.3134399999999</v>
    </nc>
  </rcc>
  <rcc rId="532" sId="1" numFmtId="4">
    <oc r="D144">
      <v>645.11599999999999</v>
    </oc>
    <nc r="D144">
      <v>1139.32456</v>
    </nc>
  </rcc>
  <rfmt sheetId="1" sqref="D132">
    <dxf>
      <numFmt numFmtId="169" formatCode="#,##0.0000"/>
    </dxf>
  </rfmt>
  <rfmt sheetId="1" sqref="D132">
    <dxf>
      <numFmt numFmtId="170" formatCode="#,##0.00000"/>
    </dxf>
  </rfmt>
  <rfmt sheetId="1" sqref="D132">
    <dxf>
      <numFmt numFmtId="169" formatCode="#,##0.0000"/>
    </dxf>
  </rfmt>
  <rfmt sheetId="1" sqref="D132">
    <dxf>
      <numFmt numFmtId="167" formatCode="#,##0.000"/>
    </dxf>
  </rfmt>
  <rfmt sheetId="1" sqref="D132:D147">
    <dxf>
      <fill>
        <patternFill patternType="none">
          <bgColor auto="1"/>
        </patternFill>
      </fill>
    </dxf>
  </rfmt>
  <rfmt sheetId="1" sqref="E132:F147">
    <dxf>
      <fill>
        <patternFill patternType="none">
          <bgColor auto="1"/>
        </patternFill>
      </fill>
    </dxf>
  </rfmt>
  <rcc rId="533" sId="1">
    <oc r="F140" t="inlineStr">
      <is>
        <t>в 2,9 р.б.</t>
      </is>
    </oc>
    <nc r="F140">
      <f>SUM(D140/C140*100)</f>
    </nc>
  </rcc>
  <rcc rId="534" sId="1">
    <oc r="F141">
      <f>SUM(D141/C141*100)</f>
    </oc>
    <nc r="F141">
      <f>SUM(D141/C141*100)</f>
    </nc>
  </rcc>
  <rcc rId="535" sId="1">
    <oc r="F142" t="inlineStr">
      <is>
        <t>в 1,9 р.б.</t>
      </is>
    </oc>
    <nc r="F142">
      <f>SUM(D142/C142*100)</f>
    </nc>
  </rcc>
  <rcc rId="536" sId="1">
    <oc r="F143" t="inlineStr">
      <is>
        <t>в 2,1 р.б.</t>
      </is>
    </oc>
    <nc r="F143">
      <f>SUM(D143/C143*100)</f>
    </nc>
  </rcc>
  <rcc rId="537" sId="1" numFmtId="4">
    <oc r="H133">
      <v>14916.918</v>
    </oc>
    <nc r="H133">
      <v>32142.337390000001</v>
    </nc>
  </rcc>
  <rfmt sheetId="1" sqref="H133">
    <dxf>
      <fill>
        <patternFill patternType="none">
          <bgColor auto="1"/>
        </patternFill>
      </fill>
    </dxf>
  </rfmt>
  <rcc rId="538" sId="1" numFmtId="4">
    <oc r="H134">
      <v>1388.8710000000001</v>
    </oc>
    <nc r="H134">
      <v>3978.0165000000002</v>
    </nc>
  </rcc>
  <rfmt sheetId="1" sqref="H134">
    <dxf>
      <fill>
        <patternFill patternType="none">
          <bgColor auto="1"/>
        </patternFill>
      </fill>
    </dxf>
  </rfmt>
  <rcc rId="539" sId="1" numFmtId="4">
    <oc r="H135">
      <v>247.76499999999999</v>
    </oc>
    <nc r="H135">
      <v>248.53926999999999</v>
    </nc>
  </rcc>
  <rfmt sheetId="1" sqref="H135">
    <dxf>
      <fill>
        <patternFill patternType="none">
          <bgColor auto="1"/>
        </patternFill>
      </fill>
    </dxf>
  </rfmt>
  <rcc rId="540" sId="1" numFmtId="4">
    <oc r="H136">
      <v>174.33199999999999</v>
    </oc>
    <nc r="H136">
      <v>174.33242000000001</v>
    </nc>
  </rcc>
  <rfmt sheetId="1" sqref="H136">
    <dxf>
      <fill>
        <patternFill patternType="none">
          <bgColor auto="1"/>
        </patternFill>
      </fill>
    </dxf>
  </rfmt>
  <rcc rId="541" sId="1" numFmtId="4">
    <nc r="H138">
      <v>86.2</v>
    </nc>
  </rcc>
  <rfmt sheetId="1" sqref="H142:H143">
    <dxf>
      <fill>
        <patternFill patternType="none">
          <bgColor auto="1"/>
        </patternFill>
      </fill>
    </dxf>
  </rfmt>
  <rfmt sheetId="1" sqref="H137:H147">
    <dxf>
      <fill>
        <patternFill patternType="none">
          <bgColor auto="1"/>
        </patternFill>
      </fill>
    </dxf>
  </rfmt>
  <rcc rId="542" sId="1">
    <nc r="H137">
      <f>H138</f>
    </nc>
  </rcc>
  <rfmt sheetId="1" sqref="H132">
    <dxf>
      <numFmt numFmtId="169" formatCode="#,##0.0000"/>
    </dxf>
  </rfmt>
  <rfmt sheetId="1" sqref="H132">
    <dxf>
      <numFmt numFmtId="170" formatCode="#,##0.00000"/>
    </dxf>
  </rfmt>
  <rfmt sheetId="1" sqref="H132">
    <dxf>
      <numFmt numFmtId="169" formatCode="#,##0.0000"/>
    </dxf>
  </rfmt>
  <rfmt sheetId="1" sqref="H132">
    <dxf>
      <numFmt numFmtId="167" formatCode="#,##0.000"/>
    </dxf>
  </rfmt>
  <rfmt sheetId="1" sqref="H132">
    <dxf>
      <fill>
        <patternFill patternType="none">
          <bgColor auto="1"/>
        </patternFill>
      </fill>
    </dxf>
  </rfmt>
  <rcv guid="{BC4BF63E-98F8-4CE0-B0DE-A2A71C291EFE}" action="delete"/>
  <rdn rId="0" localSheetId="1" customView="1" name="Z_BC4BF63E_98F8_4CE0_B0DE_A2A71C291EFE_.wvu.FilterData" hidden="1" oldHidden="1">
    <formula>общее!$A$6:$J$310</formula>
    <oldFormula>общее!$A$6:$J$310</oldFormula>
  </rdn>
  <rcv guid="{BC4BF63E-98F8-4CE0-B0DE-A2A71C291EFE}" action="add"/>
</revisions>
</file>

<file path=xl/revisions/revisionLog181111.xml><?xml version="1.0" encoding="utf-8"?>
<revisions xmlns="http://schemas.openxmlformats.org/spreadsheetml/2006/main" xmlns:r="http://schemas.openxmlformats.org/officeDocument/2006/relationships">
  <rdn rId="0" localSheetId="1" customView="1" name="Z_8FB1E024_9866_4CAD_B900_0CCFEA27B234_.wvu.PrintArea" hidden="1" oldHidden="1">
    <formula>общее!$A$1:$J$300</formula>
  </rdn>
  <rdn rId="0" localSheetId="1" customView="1" name="Z_8FB1E024_9866_4CAD_B900_0CCFEA27B234_.wvu.PrintTitles" hidden="1" oldHidden="1">
    <formula>общее!$6:$6</formula>
  </rdn>
  <rdn rId="0" localSheetId="1" customView="1" name="Z_8FB1E024_9866_4CAD_B900_0CCFEA27B234_.wvu.FilterData" hidden="1" oldHidden="1">
    <formula>общее!$A$6:$J$310</formula>
  </rdn>
  <rcv guid="{8FB1E024-9866-4CAD-B900-0CCFEA27B234}" action="add"/>
</revisions>
</file>

<file path=xl/revisions/revisionLog1811111.xml><?xml version="1.0" encoding="utf-8"?>
<revisions xmlns="http://schemas.openxmlformats.org/spreadsheetml/2006/main" xmlns:r="http://schemas.openxmlformats.org/officeDocument/2006/relationships">
  <rrc rId="469" sId="1" ref="A19:XFD19" action="insertRow">
    <undo index="0" exp="area" ref3D="1" dr="$A$196:$XFD$198" dn="Z_D0621073_25BE_47D7_AC33_51146458D41C_.wvu.Rows" sId="1"/>
    <undo index="0" exp="area" ref3D="1" dr="$A$84:$XFD$84" dn="Z_1BDFBE17_25BB_4BB9_B67F_4757B39B2D64_.wvu.Rows" sId="1"/>
  </rrc>
  <rcc rId="470" sId="1">
    <nc r="A19">
      <v>12020000</v>
    </nc>
  </rcc>
  <rfmt sheetId="1" sqref="B19" start="0" length="0">
    <dxf>
      <font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cc rId="471" sId="1" xfDxf="1" dxf="1">
    <nc r="B19" t="inlineStr">
      <is>
        <t>Податок з власників транспортних засобів та інших самохідних машин і механізмів  </t>
      </is>
    </nc>
    <ndxf>
      <font>
        <sz val="12"/>
        <color rgb="FF000000"/>
        <name val="Times New Roman"/>
        <scheme val="none"/>
      </font>
    </ndxf>
  </rcc>
  <rfmt sheetId="1" sqref="B19" start="0" length="2147483647">
    <dxf>
      <font>
        <sz val="14"/>
      </font>
    </dxf>
  </rfmt>
  <rcc rId="472" sId="1" numFmtId="4">
    <nc r="G19">
      <v>1.339</v>
    </nc>
  </rcc>
  <rcc rId="473" sId="1">
    <nc r="I19">
      <f>H19-G19</f>
    </nc>
  </rcc>
  <rcc rId="474" sId="1">
    <oc r="H8">
      <f>H28+H48</f>
    </oc>
    <nc r="H8">
      <f>H28+H48+H43+H19</f>
    </nc>
  </rcc>
  <rcc rId="475" sId="1">
    <oc r="I8">
      <f>I28+I48+I43</f>
    </oc>
    <nc r="I8">
      <f>I28+I48+I43+I19</f>
    </nc>
  </rcc>
  <rcc rId="476" sId="1" numFmtId="4">
    <oc r="G48">
      <v>587.68100000000004</v>
    </oc>
    <nc r="G48">
      <v>732.16099999999994</v>
    </nc>
  </rcc>
  <rcc rId="477" sId="1" numFmtId="4">
    <oc r="H48">
      <v>433.32900000000001</v>
    </oc>
    <nc r="H48">
      <v>580.40099999999995</v>
    </nc>
  </rcc>
  <rrc rId="478" sId="1" ref="A49:XFD49" action="insertRow">
    <undo index="0" exp="area" ref3D="1" dr="$A$197:$XFD$199" dn="Z_D0621073_25BE_47D7_AC33_51146458D41C_.wvu.Rows" sId="1"/>
    <undo index="0" exp="area" ref3D="1" dr="$A$85:$XFD$85" dn="Z_1BDFBE17_25BB_4BB9_B67F_4757B39B2D64_.wvu.Rows" sId="1"/>
  </rrc>
  <rcc rId="479" sId="1">
    <nc r="A49">
      <v>19050000</v>
    </nc>
  </rcc>
  <rcc rId="480" sId="1">
    <oc r="G8">
      <f>G28+G48+G43</f>
    </oc>
    <nc r="G8">
      <f>G28+G48+G43+G19+G49</f>
    </nc>
  </rcc>
  <rcc rId="481" sId="1" numFmtId="4">
    <nc r="G49">
      <v>8.0000000000000002E-3</v>
    </nc>
  </rcc>
  <rfmt sheetId="1" sqref="B49" start="0" length="0">
    <dxf>
      <font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cc rId="482" sId="1" xfDxf="1" dxf="1">
    <nc r="B49" t="inlineStr">
      <is>
        <t>Збір за забруднення навколишнього природного середовища  </t>
      </is>
    </nc>
    <ndxf>
      <font>
        <sz val="12"/>
        <color rgb="FF000000"/>
        <name val="Times New Roman"/>
        <scheme val="none"/>
      </font>
    </ndxf>
  </rcc>
  <rfmt sheetId="1" sqref="B49" start="0" length="2147483647">
    <dxf>
      <font>
        <sz val="14"/>
      </font>
    </dxf>
  </rfmt>
  <rcv guid="{221AFC77-C97B-4D44-8163-7AA758A08BF9}" action="delete"/>
  <rdn rId="0" localSheetId="1" customView="1" name="Z_221AFC77_C97B_4D44_8163_7AA758A08BF9_.wvu.PrintArea" hidden="1" oldHidden="1">
    <formula>общее!$A$1:$J$298</formula>
    <oldFormula>общее!$A$1:$J$298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общее!$A$6:$J$308</formula>
    <oldFormula>общее!$A$6:$J$308</oldFormula>
  </rdn>
  <rcv guid="{221AFC77-C97B-4D44-8163-7AA758A08BF9}" action="add"/>
</revisions>
</file>

<file path=xl/revisions/revisionLog18111111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общее!$A$1:$J$296</formula>
    <oldFormula>общее!$A$1:$J$296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общее!$A$6:$J$306</formula>
    <oldFormula>общее!$A$6:$J$306</oldFormula>
  </rdn>
  <rcv guid="{221AFC77-C97B-4D44-8163-7AA758A08BF9}" action="add"/>
</revisions>
</file>

<file path=xl/revisions/revisionLog182.xml><?xml version="1.0" encoding="utf-8"?>
<revisions xmlns="http://schemas.openxmlformats.org/spreadsheetml/2006/main" xmlns:r="http://schemas.openxmlformats.org/officeDocument/2006/relationships">
  <rcc rId="1304" sId="1" odxf="1" dxf="1">
    <nc r="K119">
      <f>SUM(K120:K130)</f>
    </nc>
    <odxf>
      <font>
        <b val="0"/>
        <sz val="11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b/>
        <sz val="16"/>
        <color indexed="8"/>
        <name val="Times New Roman"/>
        <scheme val="none"/>
      </font>
      <numFmt numFmtId="167" formatCode="#,##0.00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05" sId="1" odxf="1" dxf="1" numFmtId="4">
    <nc r="K120">
      <v>249420.40382000001</v>
    </nc>
    <odxf>
      <font>
        <sz val="11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4"/>
        <color indexed="8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06" sId="1" odxf="1" dxf="1" numFmtId="4">
    <nc r="K121">
      <v>428982.06072000001</v>
    </nc>
    <odxf>
      <font>
        <sz val="11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4"/>
        <color indexed="8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07" sId="1" odxf="1" dxf="1" numFmtId="4">
    <nc r="K122">
      <v>5810.2816400000002</v>
    </nc>
    <odxf>
      <font>
        <sz val="11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4"/>
        <color indexed="8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K123" start="0" length="0">
    <dxf>
      <font>
        <sz val="14"/>
        <color indexed="8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308" sId="1" odxf="1" dxf="1" numFmtId="4">
    <nc r="K124">
      <v>10870.31983</v>
    </nc>
    <odxf>
      <font>
        <sz val="11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4"/>
        <color indexed="8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09" sId="1" odxf="1" dxf="1" numFmtId="4">
    <nc r="K125">
      <v>24253.32242</v>
    </nc>
    <odxf>
      <font>
        <sz val="11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4"/>
        <color indexed="8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10" sId="1" odxf="1" dxf="1" numFmtId="4">
    <nc r="K126">
      <v>31378.294000000002</v>
    </nc>
    <odxf>
      <font>
        <sz val="11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4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11" sId="1" odxf="1" dxf="1" numFmtId="4">
    <nc r="K127">
      <v>91335.782649999994</v>
    </nc>
    <odxf>
      <font>
        <sz val="11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4"/>
        <color indexed="8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12" sId="1" odxf="1" dxf="1" numFmtId="4">
    <nc r="K128">
      <v>3054.9659000000001</v>
    </nc>
    <odxf>
      <font>
        <sz val="11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4"/>
        <color indexed="8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13" sId="1" odxf="1" dxf="1" numFmtId="4">
    <nc r="K129">
      <v>4430.1944999999996</v>
    </nc>
    <odxf>
      <font>
        <sz val="11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4"/>
        <color indexed="8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14" sId="1" odxf="1" dxf="1">
    <nc r="K130">
      <f>K131+K132</f>
    </nc>
    <odxf>
      <font>
        <sz val="11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4"/>
        <color indexed="8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15" sId="1" odxf="1" dxf="1" numFmtId="4">
    <nc r="K131">
      <v>9774.8912700000001</v>
    </nc>
    <odxf>
      <font>
        <sz val="11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4"/>
        <color indexed="8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16" sId="1" odxf="1" dxf="1" numFmtId="4">
    <nc r="K132">
      <v>936.88</v>
    </nc>
    <odxf>
      <font>
        <sz val="11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4"/>
        <color indexed="8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K133" start="0" length="0">
    <dxf>
      <font>
        <sz val="14"/>
        <color indexed="8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K134" start="0" length="0">
    <dxf>
      <font>
        <sz val="14"/>
        <color indexed="8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K135" start="0" length="0">
    <dxf>
      <font>
        <sz val="14"/>
        <color indexed="8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K136" start="0" length="0">
    <dxf>
      <font>
        <sz val="14"/>
        <color indexed="8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K137" start="0" length="0">
    <dxf>
      <font>
        <sz val="14"/>
        <color indexed="8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K138" start="0" length="0">
    <dxf>
      <font>
        <sz val="14"/>
        <color indexed="8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317" sId="1" odxf="1" dxf="1">
    <nc r="K139">
      <f>SUM(K140:K143)+K144+K149+K146</f>
    </nc>
    <odxf>
      <font>
        <b val="0"/>
        <sz val="11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b/>
        <sz val="16"/>
        <color indexed="8"/>
        <name val="Times New Roman"/>
        <scheme val="none"/>
      </font>
      <numFmt numFmtId="167" formatCode="#,##0.00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18" sId="1" odxf="1" dxf="1" numFmtId="4">
    <nc r="K140">
      <v>245891.09599999999</v>
    </nc>
    <odxf>
      <font>
        <sz val="11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4"/>
        <color indexed="8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19" sId="1" odxf="1" dxf="1" numFmtId="4">
    <nc r="K141">
      <v>49885.839</v>
    </nc>
    <odxf>
      <font>
        <sz val="11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4"/>
        <color indexed="8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20" sId="1" odxf="1" dxf="1" numFmtId="4">
    <nc r="K142">
      <v>25619.205999999998</v>
    </nc>
    <odxf>
      <font>
        <sz val="11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4"/>
        <color indexed="8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21" sId="1" odxf="1" dxf="1" numFmtId="4">
    <nc r="K143">
      <v>8753.7630000000008</v>
    </nc>
    <odxf>
      <font>
        <sz val="11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4"/>
        <color indexed="8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22" sId="1" odxf="1" dxf="1">
    <nc r="K144">
      <f>K145</f>
    </nc>
    <odxf>
      <font>
        <sz val="11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4"/>
        <color indexed="8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23" sId="1" odxf="1" dxf="1" numFmtId="4">
    <nc r="K145">
      <v>102588.461</v>
    </nc>
    <odxf>
      <font>
        <sz val="11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4"/>
        <color indexed="8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24" sId="1" odxf="1" dxf="1">
    <nc r="K146">
      <f>SUM(K147:K148)</f>
    </nc>
    <odxf>
      <font>
        <sz val="11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4"/>
        <color indexed="8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25" sId="1" odxf="1" dxf="1" numFmtId="4">
    <nc r="K147">
      <v>5546.1120000000001</v>
    </nc>
    <odxf>
      <font>
        <sz val="11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4"/>
        <color indexed="8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26" sId="1" odxf="1" dxf="1" numFmtId="4">
    <nc r="K148">
      <v>9385.991</v>
    </nc>
    <odxf>
      <font>
        <sz val="11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4"/>
        <color indexed="8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27" sId="1" odxf="1" dxf="1">
    <nc r="K149">
      <f>SUM(K150:K151)</f>
    </nc>
    <odxf>
      <font>
        <sz val="11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4"/>
        <color indexed="8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28" sId="1" odxf="1" dxf="1" numFmtId="4">
    <nc r="K150">
      <v>2760.0619999999999</v>
    </nc>
    <odxf>
      <font>
        <sz val="11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4"/>
        <color indexed="8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29" sId="1" odxf="1" dxf="1" numFmtId="4">
    <nc r="K151">
      <v>711.44500000000005</v>
    </nc>
    <odxf>
      <font>
        <sz val="11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4"/>
        <color indexed="8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K152" start="0" length="0">
    <dxf>
      <font>
        <sz val="14"/>
        <color indexed="8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K153" start="0" length="0">
    <dxf>
      <font>
        <sz val="14"/>
        <color indexed="8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K154" start="0" length="0">
    <dxf>
      <font>
        <sz val="14"/>
        <color indexed="8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330" sId="1" odxf="1" dxf="1">
    <nc r="K155">
      <f>K156+K159+K162+K169+K177+K178+K185+K188+K194+K195+K196+K199+K200+K203+K204+K207+K208+K184+K192</f>
    </nc>
    <odxf>
      <font>
        <b val="0"/>
        <sz val="11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b/>
        <sz val="16"/>
        <color indexed="8"/>
        <name val="Times New Roman"/>
        <scheme val="none"/>
      </font>
      <numFmt numFmtId="167" formatCode="#,##0.00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31" sId="1" odxf="1" dxf="1">
    <nc r="K156">
      <f>SUM(K157:K158)</f>
    </nc>
    <odxf>
      <font>
        <sz val="11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4"/>
        <color indexed="8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32" sId="1" odxf="1" dxf="1" numFmtId="4">
    <nc r="K157">
      <v>64277.947269999997</v>
    </nc>
    <odxf>
      <font>
        <sz val="11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4"/>
        <color indexed="8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33" sId="1" odxf="1" dxf="1" numFmtId="4">
    <nc r="K158">
      <v>380256.10538999998</v>
    </nc>
    <odxf>
      <font>
        <sz val="11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4"/>
        <color indexed="8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34" sId="1" odxf="1" dxf="1">
    <nc r="K159">
      <f>SUM(K160:K161)</f>
    </nc>
    <odxf>
      <font>
        <sz val="14"/>
        <name val="Times New Roman"/>
        <scheme val="none"/>
      </font>
      <numFmt numFmtId="165" formatCode="0.0"/>
      <border outline="0">
        <left/>
        <right/>
        <top/>
        <bottom/>
      </border>
    </odxf>
    <ndxf>
      <font>
        <sz val="14"/>
        <color indexed="8"/>
        <name val="Times New Roman"/>
        <scheme val="none"/>
      </font>
      <numFmt numFmtId="167" formatCode="#,##0.0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35" sId="1" odxf="1" dxf="1" numFmtId="4">
    <nc r="K160">
      <v>103.75408</v>
    </nc>
    <odxf>
      <font>
        <sz val="11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4"/>
        <color indexed="8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36" sId="1" odxf="1" dxf="1" numFmtId="4">
    <nc r="K161">
      <v>928.86622999999997</v>
    </nc>
    <odxf>
      <font>
        <sz val="11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4"/>
        <color indexed="8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37" sId="1" odxf="1" dxf="1">
    <nc r="K162">
      <f>SUM(K163:K168)</f>
    </nc>
    <odxf>
      <font>
        <sz val="11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4"/>
        <color indexed="8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38" sId="1" odxf="1" dxf="1" numFmtId="4">
    <nc r="K163">
      <v>1193.0021999999999</v>
    </nc>
    <odxf>
      <font>
        <sz val="11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4"/>
        <color indexed="8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39" sId="1" odxf="1" dxf="1" numFmtId="4">
    <nc r="K164">
      <v>2393.2730000000001</v>
    </nc>
    <odxf>
      <font>
        <sz val="11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4"/>
        <color indexed="8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40" sId="1" odxf="1" dxf="1" numFmtId="4">
    <nc r="K165">
      <v>3433.8352500000001</v>
    </nc>
    <odxf>
      <font>
        <sz val="11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4"/>
        <color indexed="8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41" sId="1" odxf="1" dxf="1" numFmtId="4">
    <nc r="K166">
      <v>819.48671000000002</v>
    </nc>
    <odxf>
      <font>
        <sz val="11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4"/>
        <color indexed="8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42" sId="1" odxf="1" dxf="1" numFmtId="4">
    <nc r="K167">
      <v>824.80050000000006</v>
    </nc>
    <odxf>
      <font>
        <sz val="11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4"/>
        <color indexed="8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43" sId="1" odxf="1" dxf="1" numFmtId="4">
    <nc r="K168">
      <v>59264</v>
    </nc>
    <odxf>
      <font>
        <sz val="11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4"/>
        <color indexed="8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44" sId="1" odxf="1" dxf="1">
    <nc r="K169">
      <f>K170+K171+K172+K173+K174+K175+K176</f>
    </nc>
    <odxf>
      <font>
        <sz val="11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4"/>
        <color indexed="8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45" sId="1" odxf="1" dxf="1" numFmtId="4">
    <nc r="K170">
      <v>2895.7191200000002</v>
    </nc>
    <odxf>
      <font>
        <sz val="11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4"/>
        <color indexed="8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46" sId="1" odxf="1" dxf="1" numFmtId="4">
    <nc r="K171">
      <v>579.64</v>
    </nc>
    <odxf>
      <font>
        <sz val="11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4"/>
        <color indexed="8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47" sId="1" odxf="1" dxf="1" numFmtId="4">
    <nc r="K172">
      <v>149758.41232999999</v>
    </nc>
    <odxf>
      <font>
        <sz val="11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4"/>
        <color indexed="8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48" sId="1" odxf="1" dxf="1" numFmtId="4">
    <nc r="K173">
      <v>16280.92412</v>
    </nc>
    <odxf>
      <font>
        <sz val="11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4"/>
        <color indexed="8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49" sId="1" odxf="1" dxf="1" numFmtId="4">
    <nc r="K174">
      <v>57067.542911999997</v>
    </nc>
    <odxf>
      <font>
        <sz val="11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4"/>
        <color indexed="8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50" sId="1" odxf="1" dxf="1" numFmtId="4">
    <nc r="K175">
      <v>2501.3056200000001</v>
    </nc>
    <odxf>
      <font>
        <sz val="11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4"/>
        <color indexed="8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51" sId="1" odxf="1" dxf="1" numFmtId="4">
    <nc r="K176">
      <v>47867.957179999998</v>
    </nc>
    <odxf>
      <font>
        <sz val="11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4"/>
        <color indexed="8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52" sId="1" odxf="1" dxf="1" numFmtId="4">
    <nc r="K177">
      <v>533.54043999999999</v>
    </nc>
    <odxf>
      <font>
        <sz val="11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4"/>
        <color indexed="8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53" sId="1" odxf="1" dxf="1">
    <nc r="K178">
      <f>K179+K180+K181+K182+K183</f>
    </nc>
    <odxf>
      <font>
        <sz val="11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4"/>
        <color indexed="8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54" sId="1" odxf="1" dxf="1" numFmtId="4">
    <nc r="K179">
      <v>71286.209109999996</v>
    </nc>
    <odxf>
      <font>
        <sz val="11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4"/>
        <color indexed="8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55" sId="1" odxf="1" dxf="1" numFmtId="4">
    <nc r="K180">
      <v>22543.410479999999</v>
    </nc>
    <odxf>
      <font>
        <sz val="11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4"/>
        <color indexed="8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56" sId="1" odxf="1" dxf="1" numFmtId="4">
    <nc r="K181">
      <v>12425.0836</v>
    </nc>
    <odxf>
      <font>
        <sz val="11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4"/>
        <color indexed="8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57" sId="1" odxf="1" dxf="1" numFmtId="4">
    <nc r="K182">
      <v>370.66638</v>
    </nc>
    <odxf>
      <font>
        <sz val="11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4"/>
        <color indexed="8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58" sId="1" odxf="1" dxf="1" numFmtId="4">
    <nc r="K183">
      <v>78.214799999999997</v>
    </nc>
    <odxf>
      <font>
        <sz val="11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4"/>
        <color indexed="8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59" sId="1" odxf="1" dxf="1" numFmtId="4">
    <nc r="K184">
      <v>169.59979999999999</v>
    </nc>
    <odxf>
      <font>
        <sz val="11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4"/>
        <color indexed="8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60" sId="1" odxf="1" dxf="1">
    <nc r="K185">
      <f>K186+K187</f>
    </nc>
    <odxf>
      <font>
        <sz val="11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4"/>
        <color indexed="8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61" sId="1" odxf="1" dxf="1" numFmtId="4">
    <nc r="K186">
      <v>17724.43173</v>
    </nc>
    <odxf>
      <font>
        <sz val="11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4"/>
        <color indexed="8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62" sId="1" odxf="1" dxf="1" numFmtId="4">
    <nc r="K187">
      <v>2184.8178200000002</v>
    </nc>
    <odxf>
      <font>
        <sz val="11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4"/>
        <color indexed="8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63" sId="1" odxf="1" dxf="1">
    <nc r="K188">
      <f>K189+K190+K191</f>
    </nc>
    <odxf>
      <font>
        <sz val="11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4"/>
        <color indexed="8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64" sId="1" odxf="1" dxf="1" numFmtId="4">
    <nc r="K189">
      <v>1426.56008</v>
    </nc>
    <odxf>
      <font>
        <sz val="11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4"/>
        <color indexed="8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65" sId="1" odxf="1" dxf="1" numFmtId="4">
    <nc r="K190">
      <v>60.971400000000003</v>
    </nc>
    <odxf>
      <font>
        <sz val="11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4"/>
        <color indexed="8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66" sId="1" odxf="1" dxf="1" numFmtId="4">
    <nc r="K191">
      <v>134.8143</v>
    </nc>
    <odxf>
      <font>
        <sz val="11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4"/>
        <color indexed="8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67" sId="1" odxf="1" dxf="1">
    <nc r="K192">
      <f>SUM(K193)</f>
    </nc>
    <odxf>
      <font>
        <sz val="11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4"/>
        <color indexed="8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68" sId="1" odxf="1" dxf="1" numFmtId="4">
    <nc r="K193">
      <v>866.04423999999995</v>
    </nc>
    <odxf>
      <font>
        <sz val="11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4"/>
        <color indexed="8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69" sId="1" odxf="1" dxf="1" numFmtId="4">
    <nc r="K194">
      <v>11809.557500000001</v>
    </nc>
    <odxf>
      <font>
        <sz val="11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4"/>
        <color indexed="8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70" sId="1" odxf="1" dxf="1" numFmtId="4">
    <nc r="K195">
      <v>1253.3996199999999</v>
    </nc>
    <odxf>
      <font>
        <sz val="11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4"/>
        <color indexed="8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71" sId="1" odxf="1" dxf="1">
    <nc r="K196">
      <f>K197+K198</f>
    </nc>
    <odxf>
      <font>
        <sz val="11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4"/>
        <color indexed="8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72" sId="1" odxf="1" dxf="1" numFmtId="4">
    <nc r="K197">
      <v>206.38319999999999</v>
    </nc>
    <odxf>
      <font>
        <sz val="11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4"/>
        <color indexed="8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73" sId="1" odxf="1" dxf="1" numFmtId="4">
    <nc r="K198">
      <v>0.16800000000000001</v>
    </nc>
    <odxf>
      <font>
        <sz val="11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4"/>
        <color indexed="8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74" sId="1" odxf="1" dxf="1" numFmtId="4">
    <nc r="K199">
      <v>42.571809999999999</v>
    </nc>
    <odxf>
      <font>
        <sz val="11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4"/>
        <color indexed="8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75" sId="1" odxf="1" dxf="1">
    <nc r="K200">
      <f>K201+K202</f>
    </nc>
    <odxf>
      <font>
        <sz val="11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4"/>
        <color indexed="8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76" sId="1" odxf="1" dxf="1" numFmtId="4">
    <nc r="K201">
      <v>9214.4516000000003</v>
    </nc>
    <odxf>
      <font>
        <sz val="11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4"/>
        <color indexed="8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77" sId="1" odxf="1" dxf="1" numFmtId="4">
    <nc r="K202">
      <v>1088.3698300000001</v>
    </nc>
    <odxf>
      <font>
        <sz val="11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4"/>
        <color indexed="8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78" sId="1" odxf="1" dxf="1" numFmtId="4">
    <nc r="K203">
      <v>853.67118000000005</v>
    </nc>
    <odxf>
      <font>
        <sz val="11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4"/>
        <color indexed="8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79" sId="1" odxf="1" dxf="1">
    <nc r="K204">
      <f>SUM(K205+K206)</f>
    </nc>
    <odxf>
      <font>
        <sz val="11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4"/>
        <color indexed="8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80" sId="1" odxf="1" dxf="1" numFmtId="4">
    <nc r="K205">
      <v>0</v>
    </nc>
    <odxf>
      <font>
        <sz val="11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4"/>
        <color indexed="8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81" sId="1" odxf="1" dxf="1" numFmtId="4">
    <nc r="K206">
      <v>0</v>
    </nc>
    <odxf>
      <font>
        <sz val="11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4"/>
        <color indexed="8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82" sId="1" odxf="1" dxf="1" numFmtId="4">
    <nc r="K207">
      <v>3313.16977</v>
    </nc>
    <odxf>
      <font>
        <sz val="11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4"/>
        <color indexed="8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83" sId="1" odxf="1" dxf="1">
    <nc r="K208">
      <f>K209+K210</f>
    </nc>
    <odxf>
      <font>
        <sz val="11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4"/>
        <color indexed="8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84" sId="1" odxf="1" dxf="1" numFmtId="4">
    <nc r="K209">
      <v>4582.1345300000003</v>
    </nc>
    <odxf>
      <font>
        <sz val="11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4"/>
        <color indexed="8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85" sId="1" odxf="1" dxf="1" numFmtId="4">
    <nc r="K210">
      <v>3940.0382800000002</v>
    </nc>
    <odxf>
      <font>
        <sz val="11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4"/>
        <color indexed="8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K211" start="0" length="0">
    <dxf>
      <font>
        <sz val="14"/>
        <color indexed="8"/>
        <name val="Times New Roman"/>
        <scheme val="none"/>
      </font>
      <numFmt numFmtId="167" formatCode="#,##0.00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386" sId="1" odxf="1" dxf="1">
    <nc r="K212">
      <f>SUM(K213:K215)</f>
    </nc>
    <odxf>
      <font>
        <b val="0"/>
        <sz val="11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b/>
        <sz val="16"/>
        <color indexed="8"/>
        <name val="Times New Roman"/>
        <scheme val="none"/>
      </font>
      <numFmt numFmtId="167" formatCode="#,##0.00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87" sId="1" odxf="1" dxf="1" numFmtId="4">
    <nc r="K213">
      <v>23749.506000000001</v>
    </nc>
    <odxf>
      <font>
        <sz val="11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14"/>
        <color indexed="8"/>
        <name val="Times New Roman"/>
        <scheme val="none"/>
      </font>
      <numFmt numFmtId="167" formatCode="#,##0.00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88" sId="1" odxf="1" dxf="1" numFmtId="4">
    <nc r="K214">
      <v>14642.218999999999</v>
    </nc>
    <odxf>
      <font>
        <sz val="11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4"/>
        <color indexed="8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89" sId="1" odxf="1" dxf="1" numFmtId="4">
    <nc r="K215">
      <v>30531.927</v>
    </nc>
    <odxf>
      <font>
        <sz val="11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4"/>
        <color indexed="8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90" sId="1" odxf="1" dxf="1" numFmtId="4">
    <nc r="K216">
      <v>28321.295999999998</v>
    </nc>
    <odxf>
      <font>
        <sz val="11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4"/>
        <color indexed="8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91" sId="1" odxf="1" dxf="1" numFmtId="4">
    <nc r="K217">
      <v>2210.6309999999999</v>
    </nc>
    <odxf>
      <font>
        <sz val="11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4"/>
        <color indexed="8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K218" start="0" length="0">
    <dxf>
      <font>
        <sz val="14"/>
        <color indexed="8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K219" start="0" length="0">
    <dxf>
      <font>
        <sz val="14"/>
        <color indexed="8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392" sId="1" odxf="1" dxf="1">
    <nc r="K220">
      <f>SUM(K221+K224+K228+K230)</f>
    </nc>
    <odxf>
      <font>
        <b val="0"/>
        <sz val="11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b/>
        <sz val="16"/>
        <color indexed="8"/>
        <name val="Times New Roman"/>
        <scheme val="none"/>
      </font>
      <numFmt numFmtId="167" formatCode="#,##0.00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93" sId="1" odxf="1" dxf="1">
    <nc r="K221">
      <f>K222+K223</f>
    </nc>
    <odxf>
      <font>
        <sz val="11"/>
      </font>
      <numFmt numFmtId="0" formatCode="General"/>
      <alignment horizontal="general" vertical="bottom" wrapText="0" readingOrder="0"/>
      <border outline="0">
        <right/>
        <top/>
        <bottom/>
      </border>
    </odxf>
    <ndxf>
      <font>
        <sz val="14"/>
        <color indexed="8"/>
        <name val="Times New Roman"/>
        <scheme val="none"/>
      </font>
      <numFmt numFmtId="167" formatCode="#,##0.000"/>
      <alignment horizontal="right" vertical="center" wrapText="1" readingOrder="0"/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94" sId="1" odxf="1" dxf="1" numFmtId="4">
    <nc r="K222">
      <v>2099.0279999999998</v>
    </nc>
    <odxf>
      <font>
        <sz val="11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4"/>
        <color indexed="8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95" sId="1" odxf="1" dxf="1" numFmtId="4">
    <nc r="K223">
      <v>303.80700000000002</v>
    </nc>
    <odxf>
      <font>
        <sz val="11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4"/>
        <color indexed="8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96" sId="1" odxf="1" dxf="1">
    <nc r="K224">
      <f>K225+K226+K227</f>
    </nc>
    <odxf>
      <font>
        <sz val="11"/>
      </font>
      <numFmt numFmtId="0" formatCode="General"/>
      <alignment horizontal="general" vertical="bottom" readingOrder="0"/>
      <border outline="0">
        <right/>
        <top/>
        <bottom/>
      </border>
    </odxf>
    <ndxf>
      <font>
        <sz val="14"/>
        <color indexed="8"/>
        <name val="Times New Roman"/>
        <scheme val="none"/>
      </font>
      <numFmt numFmtId="167" formatCode="#,##0.000"/>
      <alignment horizontal="right" vertical="center" readingOrder="0"/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97" sId="1" odxf="1" dxf="1" numFmtId="4">
    <nc r="K225">
      <v>40250.959999999999</v>
    </nc>
    <odxf>
      <font>
        <sz val="11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4"/>
        <color indexed="8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98" sId="1" odxf="1" dxf="1" numFmtId="4">
    <nc r="K226">
      <v>2331.259</v>
    </nc>
    <odxf>
      <font>
        <sz val="11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4"/>
        <color indexed="8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99" sId="1" odxf="1" dxf="1" numFmtId="4">
    <nc r="K227">
      <v>6669.5619999999999</v>
    </nc>
    <odxf>
      <font>
        <sz val="11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4"/>
        <color indexed="8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00" sId="1" odxf="1" dxf="1">
    <nc r="K228">
      <f>K229</f>
    </nc>
    <odxf>
      <font>
        <sz val="11"/>
      </font>
      <numFmt numFmtId="0" formatCode="General"/>
      <alignment horizontal="general" vertical="bottom" wrapText="0" readingOrder="0"/>
      <border outline="0">
        <right/>
        <top/>
        <bottom/>
      </border>
    </odxf>
    <ndxf>
      <font>
        <sz val="14"/>
        <color indexed="8"/>
        <name val="Times New Roman"/>
        <scheme val="none"/>
      </font>
      <numFmt numFmtId="167" formatCode="#,##0.000"/>
      <alignment horizontal="right" vertical="center" wrapText="1" readingOrder="0"/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01" sId="1" odxf="1" dxf="1" numFmtId="4">
    <nc r="K229">
      <v>5586.8370000000004</v>
    </nc>
    <odxf>
      <font>
        <sz val="11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4"/>
        <color indexed="8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02" sId="1" odxf="1" dxf="1">
    <nc r="K230">
      <f>K231+K232</f>
    </nc>
    <odxf>
      <font>
        <sz val="11"/>
      </font>
      <numFmt numFmtId="0" formatCode="General"/>
      <alignment horizontal="general" vertical="bottom" readingOrder="0"/>
      <border outline="0">
        <right/>
        <top/>
        <bottom/>
      </border>
    </odxf>
    <ndxf>
      <font>
        <sz val="14"/>
        <color indexed="8"/>
        <name val="Times New Roman"/>
        <scheme val="none"/>
      </font>
      <numFmt numFmtId="167" formatCode="#,##0.000"/>
      <alignment horizontal="right" vertical="center" readingOrder="0"/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03" sId="1" odxf="1" dxf="1" numFmtId="4">
    <nc r="K231">
      <v>5235.4040000000005</v>
    </nc>
    <odxf>
      <font>
        <sz val="11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4"/>
        <color indexed="8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04" sId="1" odxf="1" dxf="1" numFmtId="4">
    <nc r="K232">
      <v>2150.1559999999999</v>
    </nc>
    <odxf>
      <font>
        <sz val="11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4"/>
        <color indexed="8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05" sId="1" odxf="1" dxf="1">
    <nc r="K233">
      <f>SUM(K234+K238+K239+K240+K242+K244)</f>
    </nc>
    <odxf>
      <font>
        <b val="0"/>
        <sz val="11"/>
      </font>
      <numFmt numFmtId="0" formatCode="General"/>
      <fill>
        <patternFill patternType="solid">
          <bgColor indexed="9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/>
        <sz val="16"/>
        <color indexed="8"/>
        <name val="Times New Roman"/>
        <scheme val="none"/>
      </font>
      <numFmt numFmtId="167" formatCode="#,##0.000"/>
      <fill>
        <patternFill patternType="none">
          <bgColor indexed="65"/>
        </patternFill>
      </fill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06" sId="1" odxf="1" dxf="1" numFmtId="4">
    <nc r="K234">
      <v>37255.109210000002</v>
    </nc>
    <odxf>
      <font>
        <sz val="11"/>
      </font>
      <numFmt numFmtId="0" formatCode="General"/>
      <fill>
        <patternFill patternType="solid">
          <bgColor indexed="9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4"/>
        <color indexed="8"/>
        <name val="Times New Roman"/>
        <scheme val="none"/>
      </font>
      <numFmt numFmtId="167" formatCode="#,##0.000"/>
      <fill>
        <patternFill patternType="none">
          <bgColor indexed="65"/>
        </patternFill>
      </fill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07" sId="1" odxf="1" dxf="1" numFmtId="4">
    <nc r="K235">
      <v>30562.440729999998</v>
    </nc>
    <odxf>
      <font>
        <sz val="11"/>
      </font>
      <numFmt numFmtId="0" formatCode="General"/>
      <fill>
        <patternFill patternType="solid">
          <bgColor indexed="9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4"/>
        <color indexed="8"/>
        <name val="Times New Roman"/>
        <scheme val="none"/>
      </font>
      <numFmt numFmtId="167" formatCode="#,##0.000"/>
      <fill>
        <patternFill patternType="none">
          <bgColor indexed="65"/>
        </patternFill>
      </fill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08" sId="1" odxf="1" dxf="1" numFmtId="4">
    <nc r="K236">
      <v>6692.6684800000003</v>
    </nc>
    <odxf>
      <font>
        <sz val="11"/>
      </font>
      <numFmt numFmtId="0" formatCode="General"/>
      <fill>
        <patternFill patternType="solid">
          <bgColor indexed="9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4"/>
        <color indexed="8"/>
        <name val="Times New Roman"/>
        <scheme val="none"/>
      </font>
      <numFmt numFmtId="167" formatCode="#,##0.000"/>
      <fill>
        <patternFill patternType="none">
          <bgColor indexed="65"/>
        </patternFill>
      </fill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K237" start="0" length="0">
    <dxf>
      <font>
        <sz val="14"/>
        <color indexed="8"/>
        <name val="Times New Roman"/>
        <scheme val="none"/>
      </font>
      <numFmt numFmtId="167" formatCode="#,##0.000"/>
      <fill>
        <patternFill patternType="none">
          <bgColor indexed="65"/>
        </patternFill>
      </fill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409" sId="1" odxf="1" dxf="1" numFmtId="4">
    <nc r="K238">
      <v>42365.213000000003</v>
    </nc>
    <odxf>
      <font>
        <sz val="11"/>
      </font>
      <numFmt numFmtId="0" formatCode="General"/>
      <fill>
        <patternFill patternType="solid">
          <bgColor indexed="9"/>
        </patternFill>
      </fill>
      <alignment horizontal="general" vertical="bottom" readingOrder="0"/>
      <border outline="0">
        <left/>
        <right/>
        <top/>
        <bottom/>
      </border>
    </odxf>
    <ndxf>
      <font>
        <sz val="14"/>
        <color indexed="8"/>
        <name val="Times New Roman"/>
        <scheme val="none"/>
      </font>
      <numFmt numFmtId="167" formatCode="#,##0.000"/>
      <fill>
        <patternFill patternType="none">
          <bgColor indexed="65"/>
        </patternFill>
      </fill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10" sId="1" odxf="1" dxf="1" numFmtId="4">
    <nc r="K239">
      <v>98085.015369999994</v>
    </nc>
    <odxf>
      <font>
        <sz val="11"/>
      </font>
      <numFmt numFmtId="0" formatCode="General"/>
      <fill>
        <patternFill patternType="solid">
          <bgColor indexed="9"/>
        </patternFill>
      </fill>
      <alignment horizontal="general" vertical="bottom" readingOrder="0"/>
      <border outline="0">
        <left/>
        <right/>
        <top/>
        <bottom/>
      </border>
    </odxf>
    <ndxf>
      <font>
        <sz val="14"/>
        <color indexed="8"/>
        <name val="Times New Roman"/>
        <scheme val="none"/>
      </font>
      <numFmt numFmtId="167" formatCode="#,##0.000"/>
      <fill>
        <patternFill patternType="none">
          <bgColor indexed="65"/>
        </patternFill>
      </fill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11" sId="1" odxf="1" dxf="1" numFmtId="4">
    <nc r="K240">
      <v>328.56826999999998</v>
    </nc>
    <odxf>
      <font>
        <sz val="11"/>
      </font>
      <numFmt numFmtId="0" formatCode="General"/>
      <fill>
        <patternFill patternType="solid">
          <bgColor indexed="9"/>
        </patternFill>
      </fill>
      <alignment horizontal="general" vertical="bottom" readingOrder="0"/>
      <border outline="0">
        <left/>
        <right/>
        <top/>
        <bottom/>
      </border>
    </odxf>
    <ndxf>
      <font>
        <sz val="14"/>
        <color indexed="8"/>
        <name val="Times New Roman"/>
        <scheme val="none"/>
      </font>
      <numFmt numFmtId="167" formatCode="#,##0.000"/>
      <fill>
        <patternFill patternType="none">
          <bgColor indexed="65"/>
        </patternFill>
      </fill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K241" start="0" length="0">
    <dxf>
      <font>
        <sz val="14"/>
        <color indexed="8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412" sId="1" odxf="1" dxf="1">
    <nc r="K242">
      <f>K243</f>
    </nc>
    <odxf>
      <font>
        <sz val="11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4"/>
        <color indexed="8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13" sId="1" odxf="1" dxf="1" numFmtId="4">
    <nc r="K243">
      <v>801.33425</v>
    </nc>
    <odxf>
      <font>
        <sz val="11"/>
      </font>
      <numFmt numFmtId="0" formatCode="General"/>
      <fill>
        <patternFill patternType="solid">
          <bgColor indexed="9"/>
        </patternFill>
      </fill>
      <alignment horizontal="general" vertical="bottom" readingOrder="0"/>
      <border outline="0">
        <left/>
        <right/>
        <top/>
        <bottom/>
      </border>
    </odxf>
    <ndxf>
      <font>
        <sz val="14"/>
        <color indexed="8"/>
        <name val="Times New Roman"/>
        <scheme val="none"/>
      </font>
      <numFmt numFmtId="167" formatCode="#,##0.000"/>
      <fill>
        <patternFill patternType="none">
          <bgColor indexed="65"/>
        </patternFill>
      </fill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14" sId="1" odxf="1" dxf="1" numFmtId="4">
    <nc r="K244">
      <v>221.32934</v>
    </nc>
    <odxf>
      <font>
        <sz val="11"/>
      </font>
      <numFmt numFmtId="0" formatCode="General"/>
      <fill>
        <patternFill patternType="solid">
          <bgColor indexed="9"/>
        </patternFill>
      </fill>
      <alignment horizontal="general" vertical="bottom" readingOrder="0"/>
      <border outline="0">
        <left/>
        <right/>
        <top/>
        <bottom/>
      </border>
    </odxf>
    <ndxf>
      <font>
        <sz val="14"/>
        <color indexed="8"/>
        <name val="Times New Roman"/>
        <scheme val="none"/>
      </font>
      <numFmt numFmtId="167" formatCode="#,##0.000"/>
      <fill>
        <patternFill patternType="none">
          <bgColor indexed="65"/>
        </patternFill>
      </fill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15" sId="1" odxf="1" dxf="1">
    <nc r="K245">
      <f>SUM(K246:K246)</f>
    </nc>
    <odxf>
      <font>
        <b val="0"/>
        <sz val="11"/>
      </font>
      <numFmt numFmtId="0" formatCode="General"/>
      <fill>
        <patternFill patternType="solid">
          <bgColor indexed="9"/>
        </patternFill>
      </fill>
      <alignment horizontal="general" vertical="bottom" readingOrder="0"/>
      <border outline="0">
        <left/>
        <right/>
        <top/>
        <bottom/>
      </border>
    </odxf>
    <ndxf>
      <font>
        <b/>
        <sz val="16"/>
        <color indexed="8"/>
        <name val="Times New Roman"/>
        <scheme val="none"/>
      </font>
      <numFmt numFmtId="167" formatCode="#,##0.000"/>
      <fill>
        <patternFill patternType="none">
          <bgColor indexed="65"/>
        </patternFill>
      </fill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16" sId="1" odxf="1" dxf="1" numFmtId="4">
    <nc r="K246">
      <v>1119.4559999999999</v>
    </nc>
    <odxf>
      <font>
        <sz val="11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4"/>
        <color indexed="8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17" sId="1" odxf="1" dxf="1">
    <nc r="K247">
      <f>SUM(K248+K249+K255)</f>
    </nc>
    <odxf>
      <font>
        <b val="0"/>
        <sz val="11"/>
      </font>
      <numFmt numFmtId="0" formatCode="General"/>
      <fill>
        <patternFill patternType="solid">
          <bgColor indexed="9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/>
        <sz val="16"/>
        <color indexed="8"/>
        <name val="Times New Roman"/>
        <scheme val="none"/>
      </font>
      <numFmt numFmtId="167" formatCode="#,##0.000"/>
      <fill>
        <patternFill patternType="none">
          <bgColor indexed="65"/>
        </patternFill>
      </fill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K248" start="0" length="0">
    <dxf>
      <font>
        <sz val="14"/>
        <color indexed="8"/>
        <name val="Times New Roman"/>
        <scheme val="none"/>
      </font>
      <numFmt numFmtId="167" formatCode="#,##0.000"/>
      <fill>
        <patternFill patternType="none">
          <bgColor indexed="65"/>
        </patternFill>
      </fill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K249" start="0" length="0">
    <dxf>
      <font>
        <sz val="14"/>
        <name val="Times New Roman"/>
        <scheme val="none"/>
      </font>
      <numFmt numFmtId="167" formatCode="#,##0.000"/>
      <fill>
        <patternFill patternType="none">
          <bgColor indexed="65"/>
        </patternFill>
      </fill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K250" start="0" length="0">
    <dxf>
      <font>
        <i/>
        <sz val="14"/>
        <color indexed="8"/>
        <name val="Times New Roman"/>
        <scheme val="none"/>
      </font>
      <numFmt numFmtId="167" formatCode="#,##0.000"/>
      <fill>
        <patternFill patternType="none">
          <bgColor indexed="65"/>
        </patternFill>
      </fill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K251" start="0" length="0">
    <dxf>
      <font>
        <i/>
        <sz val="14"/>
        <color indexed="8"/>
        <name val="Times New Roman"/>
        <scheme val="none"/>
      </font>
      <numFmt numFmtId="167" formatCode="#,##0.000"/>
      <fill>
        <patternFill patternType="none">
          <bgColor indexed="65"/>
        </patternFill>
      </fill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K252" start="0" length="0">
    <dxf>
      <font>
        <i/>
        <sz val="14"/>
        <color indexed="8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K253" start="0" length="0">
    <dxf>
      <font>
        <i/>
        <sz val="14"/>
        <color indexed="8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K254" start="0" length="0">
    <dxf>
      <font>
        <i/>
        <sz val="14"/>
        <color indexed="8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K255" start="0" length="0">
    <dxf>
      <font>
        <sz val="14"/>
        <color indexed="8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K256" start="0" length="0">
    <dxf>
      <font>
        <sz val="14"/>
        <color indexed="8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K257" start="0" length="0">
    <dxf>
      <font>
        <sz val="14"/>
        <color indexed="8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418" sId="1" odxf="1" dxf="1">
    <nc r="K258">
      <f>SUM(K259+K261)</f>
    </nc>
    <odxf>
      <font>
        <b val="0"/>
        <sz val="11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b/>
        <sz val="14"/>
        <color indexed="8"/>
        <name val="Times New Roman"/>
        <scheme val="none"/>
      </font>
      <numFmt numFmtId="167" formatCode="#,##0.00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19" sId="1" odxf="1" dxf="1">
    <nc r="K259">
      <f>SUM(K260)</f>
    </nc>
    <odxf>
      <font>
        <sz val="11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14"/>
        <color indexed="8"/>
        <name val="Times New Roman"/>
        <scheme val="none"/>
      </font>
      <numFmt numFmtId="167" formatCode="#,##0.00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20" sId="1" odxf="1" dxf="1" numFmtId="4">
    <nc r="K260">
      <v>3457.9136199999998</v>
    </nc>
    <odxf>
      <font>
        <sz val="11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14"/>
        <color indexed="8"/>
        <name val="Times New Roman"/>
        <scheme val="none"/>
      </font>
      <numFmt numFmtId="167" formatCode="#,##0.00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21" sId="1" odxf="1" dxf="1">
    <nc r="K261">
      <f>SUM(K262)</f>
    </nc>
    <odxf>
      <font>
        <sz val="11"/>
      </font>
      <numFmt numFmtId="0" formatCode="General"/>
      <fill>
        <patternFill patternType="solid">
          <bgColor indexed="9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4"/>
        <color indexed="8"/>
        <name val="Times New Roman"/>
        <scheme val="none"/>
      </font>
      <numFmt numFmtId="167" formatCode="#,##0.000"/>
      <fill>
        <patternFill patternType="none">
          <bgColor indexed="65"/>
        </patternFill>
      </fill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22" sId="1" odxf="1" dxf="1" numFmtId="4">
    <nc r="K262">
      <v>34415.012119999999</v>
    </nc>
    <odxf>
      <font>
        <sz val="11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4"/>
        <color indexed="8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K263" start="0" length="0">
    <dxf>
      <font>
        <b/>
        <sz val="16"/>
        <color indexed="8"/>
        <name val="Times New Roman"/>
        <scheme val="none"/>
      </font>
      <numFmt numFmtId="167" formatCode="#,##0.00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423" sId="1" odxf="1" dxf="1">
    <nc r="K264">
      <f>SUM(K265:K270)</f>
    </nc>
    <odxf>
      <font>
        <b val="0"/>
        <sz val="11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b/>
        <sz val="16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24" sId="1" odxf="1" dxf="1" numFmtId="4">
    <nc r="K265">
      <v>9.1999999999999993</v>
    </nc>
    <odxf>
      <font>
        <sz val="11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4"/>
        <color indexed="8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25" sId="1" odxf="1" dxf="1" numFmtId="4">
    <nc r="K266">
      <v>8225.6860199999992</v>
    </nc>
    <odxf>
      <font>
        <sz val="11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4"/>
        <color indexed="8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K267" start="0" length="0">
    <dxf>
      <font>
        <sz val="14"/>
        <color indexed="8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426" sId="1" odxf="1" dxf="1" numFmtId="4">
    <nc r="K268">
      <v>0</v>
    </nc>
    <odxf>
      <font>
        <sz val="11"/>
      </font>
      <numFmt numFmtId="0" formatCode="General"/>
      <fill>
        <patternFill patternType="solid">
          <bgColor indexed="9"/>
        </patternFill>
      </fill>
      <alignment horizontal="general" vertical="bottom" readingOrder="0"/>
      <border outline="0">
        <left/>
        <right/>
        <top/>
        <bottom/>
      </border>
    </odxf>
    <ndxf>
      <font>
        <sz val="14"/>
        <color indexed="8"/>
        <name val="Times New Roman"/>
        <scheme val="none"/>
      </font>
      <numFmt numFmtId="167" formatCode="#,##0.000"/>
      <fill>
        <patternFill patternType="none">
          <bgColor indexed="65"/>
        </patternFill>
      </fill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27" sId="1" odxf="1" dxf="1" numFmtId="4">
    <nc r="K269">
      <v>245.38</v>
    </nc>
    <odxf>
      <font>
        <sz val="11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4"/>
        <color indexed="8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28" sId="1" odxf="1" dxf="1">
    <nc r="K270">
      <f>SUM(K271)</f>
    </nc>
    <odxf>
      <font>
        <sz val="11"/>
      </font>
      <numFmt numFmtId="0" formatCode="General"/>
      <fill>
        <patternFill patternType="solid">
          <bgColor indexed="9"/>
        </patternFill>
      </fill>
      <alignment horizontal="general" vertical="bottom" readingOrder="0"/>
      <border outline="0">
        <left/>
        <right/>
        <top/>
        <bottom/>
      </border>
    </odxf>
    <ndxf>
      <font>
        <sz val="14"/>
        <color indexed="8"/>
        <name val="Times New Roman"/>
        <scheme val="none"/>
      </font>
      <numFmt numFmtId="167" formatCode="#,##0.000"/>
      <fill>
        <patternFill patternType="none">
          <bgColor indexed="65"/>
        </patternFill>
      </fill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29" sId="1" odxf="1" dxf="1" numFmtId="4">
    <nc r="K271">
      <v>3213.7245600000001</v>
    </nc>
    <odxf>
      <font>
        <sz val="11"/>
      </font>
      <numFmt numFmtId="0" formatCode="General"/>
      <fill>
        <patternFill patternType="solid">
          <bgColor indexed="9"/>
        </patternFill>
      </fill>
      <alignment horizontal="general" vertical="bottom" readingOrder="0"/>
      <border outline="0">
        <left/>
        <right/>
        <top/>
        <bottom/>
      </border>
    </odxf>
    <ndxf>
      <font>
        <sz val="14"/>
        <color indexed="8"/>
        <name val="Times New Roman"/>
        <scheme val="none"/>
      </font>
      <numFmt numFmtId="167" formatCode="#,##0.000"/>
      <fill>
        <patternFill patternType="none">
          <bgColor indexed="65"/>
        </patternFill>
      </fill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K272" start="0" length="0">
    <dxf>
      <font>
        <sz val="14"/>
        <color indexed="8"/>
        <name val="Times New Roman"/>
        <scheme val="none"/>
      </font>
      <numFmt numFmtId="167" formatCode="#,##0.000"/>
      <fill>
        <patternFill patternType="none">
          <bgColor indexed="65"/>
        </patternFill>
      </fill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430" sId="1" odxf="1" dxf="1">
    <nc r="K273">
      <f>SUM(K274)+K278</f>
    </nc>
    <odxf>
      <font>
        <b val="0"/>
        <sz val="11"/>
      </font>
      <numFmt numFmtId="0" formatCode="General"/>
      <fill>
        <patternFill patternType="solid">
          <bgColor indexed="9"/>
        </patternFill>
      </fill>
      <alignment horizontal="general" vertical="bottom" readingOrder="0"/>
      <border outline="0">
        <left/>
        <right/>
        <top/>
        <bottom/>
      </border>
    </odxf>
    <ndxf>
      <font>
        <b/>
        <sz val="16"/>
        <color indexed="8"/>
        <name val="Times New Roman"/>
        <scheme val="none"/>
      </font>
      <numFmt numFmtId="167" formatCode="#,##0.000"/>
      <fill>
        <patternFill patternType="none">
          <bgColor indexed="65"/>
        </patternFill>
      </fill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31" sId="1" odxf="1" dxf="1">
    <nc r="K274">
      <f>SUM(K275:K276)</f>
    </nc>
    <odxf>
      <font>
        <b val="0"/>
        <sz val="11"/>
      </font>
      <numFmt numFmtId="0" formatCode="General"/>
      <fill>
        <patternFill patternType="solid">
          <bgColor indexed="9"/>
        </patternFill>
      </fill>
      <alignment horizontal="general" vertical="bottom" readingOrder="0"/>
      <border outline="0">
        <left/>
        <right/>
        <top/>
        <bottom/>
      </border>
    </odxf>
    <ndxf>
      <font>
        <b/>
        <sz val="14"/>
        <color indexed="8"/>
        <name val="Times New Roman"/>
        <scheme val="none"/>
      </font>
      <numFmt numFmtId="167" formatCode="#,##0.000"/>
      <fill>
        <patternFill patternType="none">
          <bgColor indexed="65"/>
        </patternFill>
      </fill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32" sId="1" odxf="1" dxf="1" numFmtId="4">
    <nc r="K275">
      <v>6599.6667200000002</v>
    </nc>
    <odxf>
      <font>
        <sz val="11"/>
      </font>
      <numFmt numFmtId="0" formatCode="General"/>
      <fill>
        <patternFill patternType="solid">
          <bgColor indexed="9"/>
        </patternFill>
      </fill>
      <alignment horizontal="general" vertical="bottom" readingOrder="0"/>
      <border outline="0">
        <left/>
        <right/>
        <top/>
        <bottom/>
      </border>
    </odxf>
    <ndxf>
      <font>
        <sz val="14"/>
        <color indexed="8"/>
        <name val="Times New Roman"/>
        <scheme val="none"/>
      </font>
      <numFmt numFmtId="167" formatCode="#,##0.000"/>
      <fill>
        <patternFill patternType="none">
          <bgColor indexed="65"/>
        </patternFill>
      </fill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33" sId="1" odxf="1" dxf="1" numFmtId="4">
    <nc r="K276">
      <v>9.5960000000000004E-2</v>
    </nc>
    <odxf>
      <font>
        <sz val="11"/>
      </font>
      <numFmt numFmtId="0" formatCode="General"/>
      <fill>
        <patternFill patternType="solid">
          <bgColor indexed="9"/>
        </patternFill>
      </fill>
      <alignment horizontal="general" vertical="bottom" readingOrder="0"/>
      <border outline="0">
        <left/>
        <right/>
        <top/>
        <bottom/>
      </border>
    </odxf>
    <ndxf>
      <font>
        <sz val="14"/>
        <color indexed="8"/>
        <name val="Times New Roman"/>
        <scheme val="none"/>
      </font>
      <numFmt numFmtId="167" formatCode="#,##0.000"/>
      <fill>
        <patternFill patternType="none">
          <bgColor indexed="65"/>
        </patternFill>
      </fill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K277" start="0" length="0">
    <dxf>
      <font>
        <sz val="14"/>
        <color indexed="8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434" sId="1" odxf="1" dxf="1">
    <nc r="K278">
      <f>SUM(K279:K280)</f>
    </nc>
    <odxf>
      <font>
        <b val="0"/>
        <sz val="11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b/>
        <sz val="14"/>
        <color indexed="8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35" sId="1" odxf="1" dxf="1" numFmtId="4">
    <nc r="K279">
      <v>153.12</v>
    </nc>
    <odxf>
      <font>
        <sz val="11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4"/>
        <name val="Times New Roman"/>
        <scheme val="none"/>
      </font>
      <numFmt numFmtId="4" formatCode="#,##0.00"/>
      <alignment horizontal="right" vertical="top" readingOrder="0"/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ndxf>
  </rcc>
  <rcc rId="1436" sId="1" odxf="1" dxf="1" numFmtId="4">
    <nc r="K280">
      <v>1304.0070000000001</v>
    </nc>
    <odxf>
      <font>
        <sz val="11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4"/>
        <name val="Times New Roman"/>
        <scheme val="none"/>
      </font>
      <numFmt numFmtId="4" formatCode="#,##0.00"/>
      <alignment horizontal="right" vertical="top" readingOrder="0"/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ndxf>
  </rcc>
  <rfmt sheetId="1" sqref="K281" start="0" length="0">
    <dxf>
      <font>
        <sz val="14"/>
        <color indexed="8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K282" start="0" length="0">
    <dxf>
      <font>
        <b/>
        <sz val="14"/>
        <color indexed="8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K283" start="0" length="0">
    <dxf>
      <font>
        <sz val="14"/>
        <color indexed="8"/>
        <name val="Times New Roman"/>
        <scheme val="none"/>
      </font>
      <numFmt numFmtId="167" formatCode="#,##0.000"/>
      <fill>
        <patternFill patternType="none">
          <bgColor indexed="65"/>
        </patternFill>
      </fill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K284" start="0" length="0">
    <dxf>
      <font>
        <sz val="14"/>
        <color indexed="8"/>
        <name val="Times New Roman"/>
        <scheme val="none"/>
      </font>
      <numFmt numFmtId="167" formatCode="#,##0.000"/>
      <fill>
        <patternFill patternType="none">
          <bgColor indexed="65"/>
        </patternFill>
      </fill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K285" start="0" length="0">
    <dxf>
      <font>
        <sz val="14"/>
        <color indexed="8"/>
        <name val="Times New Roman"/>
        <scheme val="none"/>
      </font>
      <numFmt numFmtId="167" formatCode="#,##0.000"/>
      <fill>
        <patternFill patternType="none">
          <bgColor indexed="65"/>
        </patternFill>
      </fill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K286" start="0" length="0">
    <dxf>
      <font>
        <sz val="14"/>
        <color indexed="8"/>
        <name val="Times New Roman"/>
        <scheme val="none"/>
      </font>
      <numFmt numFmtId="167" formatCode="#,##0.000"/>
      <fill>
        <patternFill patternType="none">
          <bgColor indexed="65"/>
        </patternFill>
      </fill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K287" start="0" length="0">
    <dxf>
      <font>
        <b/>
        <sz val="16"/>
        <name val="Times New Roman"/>
        <scheme val="none"/>
      </font>
      <numFmt numFmtId="167" formatCode="#,##0.000"/>
      <fill>
        <patternFill patternType="none">
          <bgColor indexed="65"/>
        </patternFill>
      </fill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K288" start="0" length="0">
    <dxf>
      <font>
        <b/>
        <sz val="16"/>
        <color indexed="8"/>
        <name val="Times New Roman"/>
        <scheme val="none"/>
      </font>
      <numFmt numFmtId="167" formatCode="#,##0.000"/>
      <fill>
        <patternFill patternType="none">
          <bgColor indexed="65"/>
        </patternFill>
      </fill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K289" start="0" length="0">
    <dxf>
      <font>
        <sz val="14"/>
        <name val="Times New Roman"/>
        <scheme val="none"/>
      </font>
      <numFmt numFmtId="4" formatCode="#,##0.00"/>
      <alignment horizontal="right" vertical="top" readingOrder="0"/>
      <border outline="0">
        <left style="thin">
          <color indexed="8"/>
        </left>
        <right style="thin">
          <color indexed="8"/>
        </right>
        <top style="thin">
          <color indexed="8"/>
        </top>
      </border>
    </dxf>
  </rfmt>
  <rfmt sheetId="1" sqref="K290" start="0" length="0">
    <dxf>
      <font>
        <sz val="14"/>
        <color indexed="8"/>
        <name val="Times New Roman"/>
        <scheme val="none"/>
      </font>
      <numFmt numFmtId="167" formatCode="#,##0.00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K291" start="0" length="0">
    <dxf>
      <font>
        <sz val="14"/>
        <color indexed="8"/>
        <name val="Times New Roman"/>
        <scheme val="none"/>
      </font>
      <numFmt numFmtId="167" formatCode="#,##0.00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K292" start="0" length="0">
    <dxf>
      <font>
        <sz val="14"/>
        <color indexed="8"/>
        <name val="Times New Roman"/>
        <scheme val="none"/>
      </font>
      <numFmt numFmtId="167" formatCode="#,##0.00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</rfmt>
  <rfmt sheetId="1" sqref="K293" start="0" length="0">
    <dxf>
      <font>
        <b/>
        <sz val="16"/>
        <color indexed="8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K294" start="0" length="0">
    <dxf>
      <font>
        <b/>
        <sz val="16"/>
        <color indexed="8"/>
        <name val="Times New Roman"/>
        <scheme val="none"/>
      </font>
      <numFmt numFmtId="167" formatCode="#,##0.000"/>
      <alignment horizontal="right" vertical="center" wrapText="1" readingOrder="0"/>
      <border outline="0">
        <left style="thin">
          <color indexed="64"/>
        </left>
        <bottom style="medium">
          <color indexed="64"/>
        </bottom>
      </border>
    </dxf>
  </rfmt>
  <rfmt sheetId="1" sqref="K295" start="0" length="0">
    <dxf>
      <font>
        <b/>
        <sz val="16"/>
        <color indexed="8"/>
        <name val="Times New Roman"/>
        <scheme val="none"/>
      </font>
      <numFmt numFmtId="167" formatCode="#,##0.000"/>
      <alignment horizontal="right" vertical="center" wrapText="1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K296" start="0" length="0">
    <dxf>
      <font>
        <sz val="14"/>
        <color indexed="8"/>
        <name val="Times New Roman"/>
        <scheme val="none"/>
      </font>
      <numFmt numFmtId="167" formatCode="#,##0.00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1" sqref="K297" start="0" length="0">
    <dxf>
      <font>
        <sz val="14"/>
        <color indexed="8"/>
        <name val="Times New Roman"/>
        <scheme val="none"/>
      </font>
      <numFmt numFmtId="167" formatCode="#,##0.00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</rfmt>
  <rfmt sheetId="1" sqref="K298" start="0" length="0">
    <dxf>
      <font>
        <b/>
        <sz val="16"/>
        <color indexed="8"/>
        <name val="Times New Roman"/>
        <scheme val="none"/>
      </font>
      <numFmt numFmtId="167" formatCode="#,##0.000"/>
      <alignment horizontal="right" vertical="center" readingOrder="0"/>
      <border outline="0">
        <left style="thin">
          <color indexed="64"/>
        </left>
        <top style="medium">
          <color indexed="64"/>
        </top>
        <bottom style="medium">
          <color indexed="64"/>
        </bottom>
      </border>
    </dxf>
  </rfmt>
  <rcc rId="1437" sId="1">
    <nc r="L119">
      <f>C119-K119</f>
    </nc>
  </rcc>
  <rm rId="1438" sheetId="1" source="K139:K298" destination="K133:K292" sourceSheetId="1">
    <rfmt sheetId="1" sqref="K133" start="0" length="0">
      <dxf>
        <font>
          <sz val="14"/>
          <color indexed="8"/>
          <name val="Times New Roman"/>
          <scheme val="none"/>
        </font>
        <numFmt numFmtId="167" formatCode="#,##0.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4" start="0" length="0">
      <dxf>
        <font>
          <sz val="14"/>
          <color indexed="8"/>
          <name val="Times New Roman"/>
          <scheme val="none"/>
        </font>
        <numFmt numFmtId="167" formatCode="#,##0.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5" start="0" length="0">
      <dxf>
        <font>
          <sz val="14"/>
          <color indexed="8"/>
          <name val="Times New Roman"/>
          <scheme val="none"/>
        </font>
        <numFmt numFmtId="167" formatCode="#,##0.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6" start="0" length="0">
      <dxf>
        <font>
          <sz val="14"/>
          <color indexed="8"/>
          <name val="Times New Roman"/>
          <scheme val="none"/>
        </font>
        <numFmt numFmtId="167" formatCode="#,##0.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7" start="0" length="0">
      <dxf>
        <font>
          <sz val="14"/>
          <color indexed="8"/>
          <name val="Times New Roman"/>
          <scheme val="none"/>
        </font>
        <numFmt numFmtId="167" formatCode="#,##0.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8" start="0" length="0">
      <dxf>
        <font>
          <sz val="14"/>
          <color indexed="8"/>
          <name val="Times New Roman"/>
          <scheme val="none"/>
        </font>
        <numFmt numFmtId="167" formatCode="#,##0.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m>
  <rcc rId="1439" sId="1">
    <nc r="L133">
      <f>C133-K133</f>
    </nc>
  </rcc>
  <rcc rId="1440" sId="1">
    <nc r="L149">
      <f>C149-K149</f>
    </nc>
  </rcc>
  <rm rId="1441" sheetId="1" source="K206:K306" destination="K212:K312" sourceSheetId="1">
    <rfmt sheetId="1" sqref="K307" start="0" length="0">
      <dxf>
        <font>
          <sz val="11"/>
          <color auto="1"/>
          <name val="Arial Cyr"/>
          <scheme val="none"/>
        </font>
      </dxf>
    </rfmt>
    <rfmt sheetId="1" sqref="K308" start="0" length="0">
      <dxf>
        <font>
          <sz val="11"/>
          <color auto="1"/>
          <name val="Arial Cyr"/>
          <scheme val="none"/>
        </font>
      </dxf>
    </rfmt>
    <rfmt sheetId="1" sqref="K309" start="0" length="0">
      <dxf>
        <font>
          <sz val="11"/>
          <color auto="1"/>
          <name val="Arial Cyr"/>
          <scheme val="none"/>
        </font>
      </dxf>
    </rfmt>
    <rfmt sheetId="1" sqref="K310" start="0" length="0">
      <dxf>
        <font>
          <sz val="11"/>
          <color auto="1"/>
          <name val="Arial Cyr"/>
          <scheme val="none"/>
        </font>
      </dxf>
    </rfmt>
    <rfmt sheetId="1" sqref="K311" start="0" length="0">
      <dxf>
        <font>
          <sz val="11"/>
          <color auto="1"/>
          <name val="Arial Cyr"/>
          <scheme val="none"/>
        </font>
      </dxf>
    </rfmt>
    <rfmt sheetId="1" sqref="K312" start="0" length="0">
      <dxf>
        <font>
          <sz val="11"/>
          <color auto="1"/>
          <name val="Arial Cyr"/>
          <scheme val="none"/>
        </font>
      </dxf>
    </rfmt>
  </rm>
  <rcc rId="1442" sId="1">
    <nc r="L212">
      <f>C212-K212</f>
    </nc>
  </rcc>
  <rm rId="1443" sheetId="1" source="K220:K312" destination="K219:K311" sourceSheetId="1">
    <rfmt sheetId="1" sqref="K219" start="0" length="0">
      <dxf>
        <font>
          <sz val="14"/>
          <color indexed="8"/>
          <name val="Times New Roman"/>
          <scheme val="none"/>
        </font>
        <numFmt numFmtId="167" formatCode="#,##0.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m>
  <rm rId="1444" sheetId="1" source="K232:K311" destination="K233:K312" sourceSheetId="1">
    <rfmt sheetId="1" sqref="K312" start="0" length="0">
      <dxf>
        <font>
          <sz val="11"/>
          <color auto="1"/>
          <name val="Arial Cyr"/>
          <scheme val="none"/>
        </font>
      </dxf>
    </rfmt>
  </rm>
  <rm rId="1445" sheetId="1" source="L219" destination="L233" sourceSheetId="1">
    <rfmt sheetId="1" sqref="L233" start="0" length="0">
      <dxf>
        <font>
          <b/>
          <sz val="16"/>
          <color auto="1"/>
          <name val="Times New Roman"/>
          <scheme val="none"/>
        </font>
        <numFmt numFmtId="165" formatCode="0.0"/>
      </dxf>
    </rfmt>
  </rm>
  <rm rId="1446" sheetId="1" source="K245:K303" destination="K251:K309" sourceSheetId="1">
    <rfmt sheetId="1" sqref="K304" start="0" length="0">
      <dxf>
        <font>
          <sz val="11"/>
          <color auto="1"/>
          <name val="Arial Cyr"/>
          <scheme val="none"/>
        </font>
      </dxf>
    </rfmt>
    <rfmt sheetId="1" sqref="K305" start="0" length="0">
      <dxf>
        <font>
          <sz val="11"/>
          <color auto="1"/>
          <name val="Arial Cyr"/>
          <scheme val="none"/>
        </font>
      </dxf>
    </rfmt>
    <rfmt sheetId="1" sqref="K306" start="0" length="0">
      <dxf>
        <font>
          <sz val="11"/>
          <color auto="1"/>
          <name val="Arial Cyr"/>
          <scheme val="none"/>
        </font>
      </dxf>
    </rfmt>
    <rfmt sheetId="1" sqref="K307" start="0" length="0">
      <dxf>
        <font>
          <sz val="11"/>
          <color auto="1"/>
          <name val="Arial Cyr"/>
          <scheme val="none"/>
        </font>
      </dxf>
    </rfmt>
    <rfmt sheetId="1" sqref="K308" start="0" length="0">
      <dxf>
        <font>
          <sz val="11"/>
          <color auto="1"/>
          <name val="Arial Cyr"/>
          <scheme val="none"/>
        </font>
      </dxf>
    </rfmt>
    <rfmt sheetId="1" sqref="K309" start="0" length="0">
      <dxf>
        <font>
          <sz val="11"/>
          <color auto="1"/>
          <name val="Arial Cyr"/>
          <scheme val="none"/>
        </font>
      </dxf>
    </rfmt>
  </rm>
  <rcc rId="1447" sId="1" odxf="1" dxf="1">
    <nc r="C251">
      <f>SUM(C252+C253+C259+C262)+C261+C260</f>
    </nc>
    <odxf>
      <font>
        <sz val="16"/>
        <color indexed="8"/>
        <name val="Times New Roman"/>
        <scheme val="none"/>
      </font>
    </odxf>
    <ndxf>
      <font>
        <sz val="16"/>
        <color indexed="8"/>
        <name val="Times New Roman"/>
        <scheme val="none"/>
      </font>
    </ndxf>
  </rcc>
  <rcc rId="1448" sId="1" odxf="1" dxf="1">
    <nc r="D251">
      <f>SUM(D252+D253+D259+D262)+D261+D260</f>
    </nc>
    <odxf>
      <font>
        <sz val="16"/>
        <color indexed="8"/>
        <name val="Times New Roman"/>
        <scheme val="none"/>
      </font>
    </odxf>
    <ndxf>
      <font>
        <sz val="16"/>
        <color indexed="8"/>
        <name val="Times New Roman"/>
        <scheme val="none"/>
      </font>
    </ndxf>
  </rcc>
  <rcc rId="1449" sId="1">
    <nc r="E251">
      <f>SUM(E252+E253+E259+E262)+E261+E260</f>
    </nc>
  </rcc>
  <rm rId="1450" sheetId="1" source="K251:K328" destination="K249:K326" sourceSheetId="1">
    <rfmt sheetId="1" sqref="K249" start="0" length="0">
      <dxf>
        <font>
          <sz val="11"/>
          <color auto="1"/>
          <name val="Arial Cyr"/>
          <scheme val="none"/>
        </font>
        <fill>
          <patternFill patternType="solid">
            <bgColor indexed="9"/>
          </patternFill>
        </fill>
      </dxf>
    </rfmt>
    <rfmt sheetId="1" sqref="K250" start="0" length="0">
      <dxf>
        <font>
          <sz val="11"/>
          <color auto="1"/>
          <name val="Arial Cyr"/>
          <scheme val="none"/>
        </font>
        <fill>
          <patternFill patternType="solid">
            <bgColor indexed="9"/>
          </patternFill>
        </fill>
      </dxf>
    </rfmt>
  </rm>
  <rcc rId="1451" sId="1">
    <nc r="L249">
      <f>C235-K235</f>
    </nc>
  </rcc>
  <rm rId="1452" sheetId="1" source="K262:K312" destination="K263:K313" sourceSheetId="1">
    <rfmt sheetId="1" sqref="K313" start="0" length="0">
      <dxf>
        <font>
          <sz val="11"/>
          <color auto="1"/>
          <name val="Arial Cyr"/>
          <scheme val="none"/>
        </font>
      </dxf>
    </rfmt>
  </rm>
  <rcc rId="1453" sId="1" odxf="1" dxf="1">
    <nc r="L219">
      <f>C219-K219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1454" sId="1">
    <nc r="L233">
      <f>C233-K233</f>
    </nc>
  </rcc>
  <rcc rId="1455" sId="1">
    <nc r="L251">
      <f>C251-K251</f>
    </nc>
  </rcc>
  <rcc rId="1456" sId="1">
    <nc r="L269">
      <f>C269-K269</f>
    </nc>
  </rcc>
  <rcc rId="1457" sId="1">
    <nc r="L278">
      <f>C278-K278</f>
    </nc>
  </rcc>
  <rfmt sheetId="1" sqref="L291" start="0" length="2147483647">
    <dxf>
      <font>
        <b val="0"/>
      </font>
    </dxf>
  </rfmt>
  <rcc rId="1458" sId="1" odxf="1" dxf="1">
    <nc r="L283">
      <f>C283-K283</f>
    </nc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fmt sheetId="1" sqref="L291" start="0" length="0">
    <dxf>
      <font>
        <b/>
        <sz val="16"/>
        <name val="Times New Roman"/>
        <scheme val="none"/>
      </font>
    </dxf>
  </rfmt>
  <rcc rId="1459" sId="1" numFmtId="4">
    <nc r="K291">
      <v>2778862.4686019993</v>
    </nc>
  </rcc>
  <rcc rId="1460" sId="1" numFmtId="4">
    <nc r="K292">
      <v>75573.5</v>
    </nc>
  </rcc>
  <rcc rId="1461" sId="1" numFmtId="4">
    <nc r="K293">
      <v>75533.399999999994</v>
    </nc>
  </rcc>
  <rcc rId="1462" sId="1">
    <nc r="L291">
      <f>C291-K291</f>
    </nc>
  </rcc>
  <rcc rId="1463" sId="1">
    <nc r="L295">
      <f>C295-K295</f>
    </nc>
  </rcc>
  <rrc rId="1464" sId="1" ref="A295:XFD295" action="insertRow"/>
  <rcc rId="1465" sId="1">
    <nc r="E295">
      <f>SUM(D295-C295)</f>
    </nc>
  </rcc>
  <rcc rId="1466" sId="1">
    <nc r="F295">
      <f>SUM(D295/C295*100)</f>
    </nc>
  </rcc>
  <rfmt sheetId="1" sqref="K295" start="0" length="0">
    <dxf>
      <border outline="0">
        <left style="thin">
          <color indexed="8"/>
        </left>
        <right style="thin">
          <color indexed="8"/>
        </right>
        <top style="thin">
          <color indexed="8"/>
        </top>
      </border>
    </dxf>
  </rfmt>
  <rcc rId="1467" sId="1">
    <nc r="A295" t="inlineStr">
      <is>
        <t>9800</t>
      </is>
    </nc>
  </rcc>
  <rcc rId="1468" sId="1" odxf="1" dxf="1">
    <nc r="B295" t="inlineStr">
      <is>
        <t xml:space="preserve">Субвенція з місцевого бюджету державному бюджету на виконання програм соціально-економічного розвитку регіонів </t>
      </is>
    </nc>
    <ndxf>
      <alignment horizontal="general" vertical="top" readingOrder="0"/>
      <border outline="0">
        <left/>
        <right/>
        <top/>
        <bottom/>
      </border>
    </ndxf>
  </rcc>
  <rcc rId="1469" sId="1" numFmtId="4">
    <nc r="C295">
      <v>40.1</v>
    </nc>
  </rcc>
  <rcc rId="1470" sId="1">
    <oc r="C292">
      <f>SUM(C293:C294)</f>
    </oc>
    <nc r="C292">
      <f>SUM(C293:C295)</f>
    </nc>
  </rcc>
  <rcc rId="1471" sId="1">
    <oc r="D292">
      <f>SUM(D293:D294)</f>
    </oc>
    <nc r="D292">
      <f>SUM(D293:D295)</f>
    </nc>
  </rcc>
  <rcc rId="1472" sId="1" odxf="1" dxf="1">
    <oc r="E292">
      <f>SUM(D292-C292)</f>
    </oc>
    <nc r="E292">
      <f>SUM(E293:E295)</f>
    </nc>
    <odxf>
      <font>
        <sz val="14"/>
        <name val="Times New Roman"/>
        <scheme val="none"/>
      </font>
      <alignment wrapText="1" readingOrder="0"/>
    </odxf>
    <ndxf>
      <font>
        <sz val="16"/>
        <color indexed="8"/>
        <name val="Times New Roman"/>
        <scheme val="none"/>
      </font>
      <alignment wrapText="0" readingOrder="0"/>
    </ndxf>
  </rcc>
  <rcc rId="1473" sId="1">
    <nc r="G292">
      <f>SUM(G293:G295)</f>
    </nc>
  </rcc>
  <rcc rId="1474" sId="1">
    <nc r="H292">
      <f>SUM(H293:H295)</f>
    </nc>
  </rcc>
  <rcc rId="1475" sId="1" odxf="1" dxf="1">
    <nc r="I292">
      <f>SUM(I293:I295)</f>
    </nc>
    <odxf>
      <font>
        <sz val="14"/>
        <name val="Times New Roman"/>
        <scheme val="none"/>
      </font>
      <alignment wrapText="1" readingOrder="0"/>
    </odxf>
    <ndxf>
      <font>
        <sz val="16"/>
        <color indexed="8"/>
        <name val="Times New Roman"/>
        <scheme val="none"/>
      </font>
      <alignment wrapText="0" readingOrder="0"/>
    </ndxf>
  </rcc>
  <rcc rId="1476" sId="1" odxf="1" dxf="1">
    <nc r="J292">
      <f>SUM(J293:J295)</f>
    </nc>
    <odxf>
      <font>
        <sz val="14"/>
        <name val="Times New Roman"/>
        <scheme val="none"/>
      </font>
      <numFmt numFmtId="168" formatCode="#,##0.0"/>
      <alignment wrapText="1" readingOrder="0"/>
    </odxf>
    <ndxf>
      <font>
        <sz val="16"/>
        <color indexed="8"/>
        <name val="Times New Roman"/>
        <scheme val="none"/>
      </font>
      <numFmt numFmtId="167" formatCode="#,##0.000"/>
      <alignment wrapText="0" readingOrder="0"/>
    </ndxf>
  </rcc>
  <rfmt sheetId="1" sqref="J295" start="0" length="0">
    <dxf>
      <fill>
        <patternFill patternType="solid">
          <bgColor theme="0"/>
        </patternFill>
      </fill>
    </dxf>
  </rfmt>
  <rfmt sheetId="1" sqref="I295" start="0" length="0">
    <dxf>
      <fill>
        <patternFill patternType="solid">
          <bgColor theme="0"/>
        </patternFill>
      </fill>
    </dxf>
  </rfmt>
  <rcc rId="1477" sId="1" odxf="1" dxf="1">
    <nc r="I295">
      <f>SUM(H295-G295)</f>
    </nc>
    <ndxf>
      <fill>
        <patternFill patternType="none">
          <bgColor indexed="65"/>
        </patternFill>
      </fill>
    </ndxf>
  </rcc>
  <rcc rId="1478" sId="1" odxf="1" dxf="1">
    <nc r="J295">
      <f>SUM(H295/G295*100)</f>
    </nc>
    <ndxf>
      <fill>
        <patternFill patternType="none">
          <bgColor indexed="65"/>
        </patternFill>
      </fill>
    </ndxf>
  </rcc>
  <rcc rId="1479" sId="1" numFmtId="4">
    <nc r="G295">
      <v>156.80000000000001</v>
    </nc>
  </rcc>
  <rfmt sheetId="1" sqref="K1:L1048576">
    <dxf>
      <fill>
        <patternFill>
          <bgColor rgb="FFFFC000"/>
        </patternFill>
      </fill>
    </dxf>
  </rfmt>
  <rcc rId="1480" sId="1" numFmtId="4">
    <nc r="K302">
      <v>2854435.9686019993</v>
    </nc>
  </rcc>
  <rcc rId="1481" sId="1" numFmtId="4">
    <nc r="K303">
      <v>17878</v>
    </nc>
  </rcc>
  <rcc rId="1482" sId="1" numFmtId="4">
    <nc r="K304">
      <v>17878</v>
    </nc>
  </rcc>
  <rcc rId="1483" sId="1">
    <nc r="K305">
      <v>17878</v>
    </nc>
  </rcc>
  <rcc rId="1484" sId="1">
    <nc r="K307">
      <v>2872313.9686019993</v>
    </nc>
  </rcc>
  <rcc rId="1485" sId="1" numFmtId="4">
    <nc r="K296">
      <v>2854435.9686019993</v>
    </nc>
  </rcc>
  <rcc rId="1486" sId="1" numFmtId="4">
    <nc r="K297">
      <v>17878</v>
    </nc>
  </rcc>
  <rcc rId="1487" sId="1" numFmtId="4">
    <nc r="K298">
      <v>17878</v>
    </nc>
  </rcc>
  <rcc rId="1488" sId="1" numFmtId="4">
    <nc r="K299">
      <v>17878</v>
    </nc>
  </rcc>
  <rcc rId="1489" sId="1" numFmtId="4">
    <nc r="K301">
      <v>2872313.9686019993</v>
    </nc>
  </rcc>
  <rcc rId="1490" sId="1">
    <nc r="L292">
      <f>C292-K292</f>
    </nc>
  </rcc>
  <rcc rId="1491" sId="1" numFmtId="4">
    <oc r="C294">
      <v>5205</v>
    </oc>
    <nc r="C294"/>
  </rcc>
  <rcc rId="1492" sId="1" numFmtId="4">
    <nc r="G294">
      <v>5205</v>
    </nc>
  </rcc>
  <rcc rId="1493" sId="1">
    <nc r="L301">
      <f>C301-K301</f>
    </nc>
  </rcc>
  <rcc rId="1494" sId="1" numFmtId="4">
    <oc r="C315">
      <v>2872313.9686019993</v>
    </oc>
    <nc r="C315">
      <f>2854435.96904+17877.955</f>
    </nc>
  </rcc>
  <rcc rId="1495" sId="1">
    <nc r="K4" t="inlineStr">
      <is>
        <t>ЗАГАЛЬНИЙ</t>
      </is>
    </nc>
  </rcc>
  <rcc rId="1496" sId="1" odxf="1" dxf="1">
    <nc r="M4" t="inlineStr">
      <is>
        <t>Спеціальний</t>
      </is>
    </nc>
    <ndxf>
      <fill>
        <patternFill patternType="solid">
          <bgColor rgb="FFFFC000"/>
        </patternFill>
      </fill>
    </ndxf>
  </rcc>
  <rfmt sheetId="1" sqref="M1:N1048576">
    <dxf>
      <fill>
        <patternFill>
          <bgColor rgb="FF92D050"/>
        </patternFill>
      </fill>
    </dxf>
  </rfmt>
  <rcc rId="1497" sId="1" numFmtId="4">
    <oc r="G117">
      <v>2008.1347800000001</v>
    </oc>
    <nc r="G117">
      <v>2454.3879999999999</v>
    </nc>
  </rcc>
  <rrc rId="1498" sId="1" ref="K1:K1048576" action="deleteCol">
    <undo index="1" exp="ref" v="1" dr="K301" r="L301" sId="1"/>
    <undo index="1" exp="ref" v="1" dr="K296" r="L296" sId="1"/>
    <undo index="1" exp="ref" v="1" dr="K292" r="L292" sId="1"/>
    <undo index="1" exp="ref" v="1" dr="K291" r="L291" sId="1"/>
    <undo index="1" exp="ref" v="1" dr="K283" r="L283" sId="1"/>
    <undo index="1" exp="ref" v="1" dr="K278" r="L278" sId="1"/>
    <undo index="1" exp="ref" v="1" dr="K269" r="L269" sId="1"/>
    <undo index="1" exp="ref" v="1" dr="K251" r="L251" sId="1"/>
    <undo index="1" exp="ref" v="1" dr="K235" r="L249" sId="1"/>
    <undo index="1" exp="ref" v="1" dr="K233" r="L233" sId="1"/>
    <undo index="1" exp="ref" v="1" dr="K219" r="L219" sId="1"/>
    <undo index="1" exp="ref" v="1" dr="K212" r="L212" sId="1"/>
    <undo index="1" exp="ref" v="1" dr="K149" r="L149" sId="1"/>
    <undo index="1" exp="ref" v="1" dr="K133" r="L133" sId="1"/>
    <undo index="1" exp="ref" v="1" dr="K119" r="L119" sId="1"/>
    <undo index="0" exp="area" ref3D="1" dr="$A$6:$XFD$6" dn="Z_966D3932_E429_4C59_AC55_697D9EEA620A_.wvu.PrintTitles" sId="1"/>
    <undo index="0" exp="area" ref3D="1" dr="$A$6:$XFD$6" dn="Заголовки_для_печати" sId="1"/>
    <undo index="0" exp="area" ref3D="1" dr="$A$6:$XFD$6" dn="Z_E147D13D_D04D_431E_888C_5A9AE670FC44_.wvu.PrintTitles" sId="1"/>
    <undo index="0" exp="area" ref3D="1" dr="$A$201:$XFD$203" dn="Z_D0621073_25BE_47D7_AC33_51146458D41C_.wvu.Rows" sId="1"/>
    <undo index="0" exp="area" ref3D="1" dr="$A$201:$XFD$203" dn="Z_9BFA17BE_4413_48EA_8DFA_9D7972E1D966_.wvu.Rows" sId="1"/>
    <undo index="0" exp="area" ref3D="1" dr="$A$6:$XFD$6" dn="Z_95A7493F_2B11_406A_BB91_458FD9DC3BAE_.wvu.PrintTitles" sId="1"/>
    <undo index="0" exp="area" ref3D="1" dr="$A$6:$XFD$6" dn="Z_8FB1E024_9866_4CAD_B900_0CCFEA27B234_.wvu.PrintTitles" sId="1"/>
    <undo index="0" exp="area" ref3D="1" dr="$A$6:$XFD$6" dn="Z_5EEB5DC5_097B_47D6_81BA_F19E1000B57E_.wvu.PrintTitles" sId="1"/>
    <undo index="0" exp="area" ref3D="1" dr="$A$6:$XFD$6" dn="Z_452C56A1_7A56_4ADE_A5CF_E260228787E3_.wvu.PrintTitles" sId="1"/>
    <undo index="0" exp="area" ref3D="1" dr="$A$6:$XFD$6" dn="Z_3B5575E9_696E_4E1F_8BBE_8483CF318052_.wvu.PrintTitles" sId="1"/>
    <undo index="0" exp="area" ref3D="1" dr="$A$6:$XFD$6" dn="Z_221AFC77_C97B_4D44_8163_7AA758A08BF9_.wvu.PrintTitles" sId="1"/>
    <undo index="0" exp="area" ref3D="1" dr="$A$86:$XFD$86" dn="Z_1BDFBE17_25BB_4BB9_B67F_4757B39B2D64_.wvu.Rows" sId="1"/>
    <rfmt sheetId="1" xfDxf="1" sqref="K1:K1048576" start="0" length="0">
      <dxf>
        <font>
          <sz val="11"/>
        </font>
        <fill>
          <patternFill patternType="solid">
            <bgColor rgb="FFFFC000"/>
          </patternFill>
        </fill>
      </dxf>
    </rfmt>
    <rcc rId="0" sId="1">
      <nc r="K4" t="inlineStr">
        <is>
          <t>ЗАГАЛЬНИЙ</t>
        </is>
      </nc>
    </rcc>
    <rfmt sheetId="1" sqref="K5" start="0" length="0">
      <dxf>
        <font>
          <b/>
          <sz val="11"/>
        </font>
      </dxf>
    </rfmt>
    <rfmt sheetId="1" sqref="K6" start="0" length="0">
      <dxf>
        <font>
          <sz val="12"/>
        </font>
      </dxf>
    </rfmt>
    <rfmt sheetId="1" sqref="K8" start="0" length="0">
      <dxf>
        <font>
          <b/>
          <sz val="16"/>
          <name val="Times New Roman"/>
          <scheme val="none"/>
        </font>
      </dxf>
    </rfmt>
    <rfmt sheetId="1" sqref="K10" start="0" length="0">
      <dxf>
        <font>
          <sz val="11"/>
          <color indexed="8"/>
        </font>
      </dxf>
    </rfmt>
    <rfmt sheetId="1" sqref="K11" start="0" length="0">
      <dxf>
        <font>
          <sz val="11"/>
          <color indexed="8"/>
        </font>
      </dxf>
    </rfmt>
    <rfmt sheetId="1" sqref="K12" start="0" length="0">
      <dxf>
        <font>
          <sz val="11"/>
          <color indexed="8"/>
        </font>
      </dxf>
    </rfmt>
    <rfmt sheetId="1" sqref="K13" start="0" length="0">
      <dxf>
        <font>
          <sz val="11"/>
          <color indexed="8"/>
        </font>
      </dxf>
    </rfmt>
    <rfmt sheetId="1" sqref="K14" start="0" length="0">
      <dxf>
        <font>
          <sz val="11"/>
          <color indexed="8"/>
        </font>
      </dxf>
    </rfmt>
    <rfmt sheetId="1" sqref="K15" start="0" length="0">
      <dxf>
        <font>
          <sz val="11"/>
          <color indexed="8"/>
        </font>
      </dxf>
    </rfmt>
    <rfmt sheetId="1" sqref="K16" start="0" length="0">
      <dxf>
        <font>
          <sz val="11"/>
          <color indexed="8"/>
        </font>
      </dxf>
    </rfmt>
    <rfmt sheetId="1" sqref="K17" start="0" length="0">
      <dxf>
        <font>
          <sz val="11"/>
          <color indexed="8"/>
        </font>
      </dxf>
    </rfmt>
    <rfmt sheetId="1" sqref="K18" start="0" length="0">
      <dxf>
        <font>
          <sz val="11"/>
          <color indexed="8"/>
        </font>
      </dxf>
    </rfmt>
    <rfmt sheetId="1" sqref="K19" start="0" length="0">
      <dxf>
        <font>
          <sz val="11"/>
          <color indexed="8"/>
        </font>
      </dxf>
    </rfmt>
    <rfmt sheetId="1" sqref="K20" start="0" length="0">
      <dxf>
        <font>
          <sz val="11"/>
          <color indexed="8"/>
        </font>
      </dxf>
    </rfmt>
    <rfmt sheetId="1" sqref="K21" start="0" length="0">
      <dxf>
        <font>
          <sz val="11"/>
          <color indexed="8"/>
        </font>
      </dxf>
    </rfmt>
    <rfmt sheetId="1" sqref="K22" start="0" length="0">
      <dxf>
        <font>
          <sz val="11"/>
          <color indexed="8"/>
        </font>
      </dxf>
    </rfmt>
    <rfmt sheetId="1" sqref="K23" start="0" length="0">
      <dxf>
        <font>
          <sz val="11"/>
          <color indexed="8"/>
        </font>
      </dxf>
    </rfmt>
    <rfmt sheetId="1" sqref="K24" start="0" length="0">
      <dxf>
        <font>
          <sz val="11"/>
          <color indexed="8"/>
        </font>
      </dxf>
    </rfmt>
    <rfmt sheetId="1" sqref="K25" start="0" length="0">
      <dxf>
        <font>
          <sz val="11"/>
          <color indexed="8"/>
        </font>
      </dxf>
    </rfmt>
    <rfmt sheetId="1" sqref="K26" start="0" length="0">
      <dxf>
        <font>
          <sz val="11"/>
          <color indexed="8"/>
        </font>
      </dxf>
    </rfmt>
    <rfmt sheetId="1" sqref="K27" start="0" length="0">
      <dxf>
        <font>
          <sz val="11"/>
          <color indexed="8"/>
        </font>
      </dxf>
    </rfmt>
    <rfmt sheetId="1" sqref="K47" start="0" length="0">
      <dxf>
        <font>
          <b/>
          <sz val="16"/>
          <color indexed="8"/>
          <name val="Times New Roman"/>
          <scheme val="none"/>
        </font>
      </dxf>
    </rfmt>
    <rfmt sheetId="1" sqref="K79" start="0" length="0">
      <dxf>
        <font>
          <sz val="14"/>
        </font>
      </dxf>
    </rfmt>
    <rfmt sheetId="1" sqref="K81" start="0" length="0">
      <dxf>
        <font>
          <sz val="11"/>
          <color rgb="FFFF0000"/>
        </font>
      </dxf>
    </rfmt>
    <rfmt sheetId="1" sqref="K82" start="0" length="0">
      <dxf>
        <font>
          <b/>
          <sz val="11"/>
          <color indexed="8"/>
        </font>
      </dxf>
    </rfmt>
    <rfmt sheetId="1" sqref="K83" start="0" length="0">
      <dxf>
        <font>
          <b/>
          <sz val="16"/>
          <name val="Times New Roman"/>
          <scheme val="none"/>
        </font>
      </dxf>
    </rfmt>
    <rfmt sheetId="1" sqref="K90" start="0" length="0">
      <dxf>
        <font>
          <b/>
          <sz val="11"/>
        </font>
      </dxf>
    </rfmt>
    <rfmt sheetId="1" sqref="K94" start="0" length="0">
      <dxf>
        <font>
          <sz val="11"/>
          <name val="Times New Roman"/>
          <scheme val="none"/>
        </font>
      </dxf>
    </rfmt>
    <rfmt sheetId="1" sqref="K100" start="0" length="0">
      <dxf>
        <font>
          <sz val="11"/>
          <color rgb="FFFF0000"/>
        </font>
      </dxf>
    </rfmt>
    <rfmt sheetId="1" sqref="K101" start="0" length="0">
      <dxf>
        <font>
          <sz val="11"/>
          <color rgb="FFFF0000"/>
        </font>
      </dxf>
    </rfmt>
    <rfmt sheetId="1" sqref="K111" start="0" length="0">
      <dxf>
        <font>
          <sz val="11"/>
          <color rgb="FFFF0000"/>
        </font>
      </dxf>
    </rfmt>
    <rfmt sheetId="1" sqref="K113" start="0" length="0">
      <dxf>
        <font>
          <sz val="11"/>
          <color rgb="FFFF0000"/>
        </font>
      </dxf>
    </rfmt>
    <rcc rId="0" sId="1" dxf="1">
      <nc r="K119">
        <f>SUM(K120:K130)</f>
      </nc>
      <ndxf>
        <font>
          <b/>
          <sz val="16"/>
          <color indexed="8"/>
          <name val="Times New Roman"/>
          <scheme val="none"/>
        </font>
        <numFmt numFmtId="167" formatCode="#,##0.0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K120">
        <v>249420.40382000001</v>
      </nc>
      <ndxf>
        <font>
          <sz val="14"/>
          <color indexed="8"/>
          <name val="Times New Roman"/>
          <scheme val="none"/>
        </font>
        <numFmt numFmtId="167" formatCode="#,##0.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K121">
        <v>428982.06072000001</v>
      </nc>
      <ndxf>
        <font>
          <sz val="14"/>
          <color indexed="8"/>
          <name val="Times New Roman"/>
          <scheme val="none"/>
        </font>
        <numFmt numFmtId="167" formatCode="#,##0.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K122">
        <v>5810.2816400000002</v>
      </nc>
      <ndxf>
        <font>
          <sz val="14"/>
          <color indexed="8"/>
          <name val="Times New Roman"/>
          <scheme val="none"/>
        </font>
        <numFmt numFmtId="167" formatCode="#,##0.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23" start="0" length="0">
      <dxf>
        <font>
          <sz val="14"/>
          <color indexed="8"/>
          <name val="Times New Roman"/>
          <scheme val="none"/>
        </font>
        <numFmt numFmtId="167" formatCode="#,##0.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K124">
        <v>10870.31983</v>
      </nc>
      <ndxf>
        <font>
          <sz val="14"/>
          <color indexed="8"/>
          <name val="Times New Roman"/>
          <scheme val="none"/>
        </font>
        <numFmt numFmtId="167" formatCode="#,##0.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K125">
        <v>24253.32242</v>
      </nc>
      <ndxf>
        <font>
          <sz val="14"/>
          <color indexed="8"/>
          <name val="Times New Roman"/>
          <scheme val="none"/>
        </font>
        <numFmt numFmtId="167" formatCode="#,##0.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K126">
        <v>31378.294000000002</v>
      </nc>
      <ndxf>
        <font>
          <sz val="14"/>
          <name val="Times New Roman"/>
          <scheme val="none"/>
        </font>
        <numFmt numFmtId="167" formatCode="#,##0.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K127">
        <v>91335.782649999994</v>
      </nc>
      <ndxf>
        <font>
          <sz val="14"/>
          <color indexed="8"/>
          <name val="Times New Roman"/>
          <scheme val="none"/>
        </font>
        <numFmt numFmtId="167" formatCode="#,##0.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K128">
        <v>3054.9659000000001</v>
      </nc>
      <ndxf>
        <font>
          <sz val="14"/>
          <color indexed="8"/>
          <name val="Times New Roman"/>
          <scheme val="none"/>
        </font>
        <numFmt numFmtId="167" formatCode="#,##0.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K129">
        <v>4430.1944999999996</v>
      </nc>
      <ndxf>
        <font>
          <sz val="14"/>
          <color indexed="8"/>
          <name val="Times New Roman"/>
          <scheme val="none"/>
        </font>
        <numFmt numFmtId="167" formatCode="#,##0.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30">
        <f>K131+K132</f>
      </nc>
      <ndxf>
        <font>
          <sz val="14"/>
          <color indexed="8"/>
          <name val="Times New Roman"/>
          <scheme val="none"/>
        </font>
        <numFmt numFmtId="167" formatCode="#,##0.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K131">
        <v>9774.8912700000001</v>
      </nc>
      <ndxf>
        <font>
          <sz val="14"/>
          <color indexed="8"/>
          <name val="Times New Roman"/>
          <scheme val="none"/>
        </font>
        <numFmt numFmtId="167" formatCode="#,##0.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K132">
        <v>936.88</v>
      </nc>
      <ndxf>
        <font>
          <sz val="14"/>
          <color indexed="8"/>
          <name val="Times New Roman"/>
          <scheme val="none"/>
        </font>
        <numFmt numFmtId="167" formatCode="#,##0.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33">
        <f>SUM(K134:K137)+K138+K143+K140</f>
      </nc>
      <ndxf>
        <font>
          <b/>
          <sz val="16"/>
          <color indexed="8"/>
          <name val="Times New Roman"/>
          <scheme val="none"/>
        </font>
        <numFmt numFmtId="167" formatCode="#,##0.0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K134">
        <v>245891.09599999999</v>
      </nc>
      <ndxf>
        <font>
          <sz val="14"/>
          <color indexed="8"/>
          <name val="Times New Roman"/>
          <scheme val="none"/>
        </font>
        <numFmt numFmtId="167" formatCode="#,##0.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K135">
        <v>49885.839</v>
      </nc>
      <ndxf>
        <font>
          <sz val="14"/>
          <color indexed="8"/>
          <name val="Times New Roman"/>
          <scheme val="none"/>
        </font>
        <numFmt numFmtId="167" formatCode="#,##0.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K136">
        <v>25619.205999999998</v>
      </nc>
      <ndxf>
        <font>
          <sz val="14"/>
          <color indexed="8"/>
          <name val="Times New Roman"/>
          <scheme val="none"/>
        </font>
        <numFmt numFmtId="167" formatCode="#,##0.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K137">
        <v>8753.7630000000008</v>
      </nc>
      <ndxf>
        <font>
          <sz val="14"/>
          <color indexed="8"/>
          <name val="Times New Roman"/>
          <scheme val="none"/>
        </font>
        <numFmt numFmtId="167" formatCode="#,##0.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38">
        <f>K139</f>
      </nc>
      <ndxf>
        <font>
          <sz val="14"/>
          <color indexed="8"/>
          <name val="Times New Roman"/>
          <scheme val="none"/>
        </font>
        <numFmt numFmtId="167" formatCode="#,##0.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K139">
        <v>102588.461</v>
      </nc>
      <ndxf>
        <font>
          <sz val="14"/>
          <color indexed="8"/>
          <name val="Times New Roman"/>
          <scheme val="none"/>
        </font>
        <numFmt numFmtId="167" formatCode="#,##0.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40">
        <f>SUM(K141:K142)</f>
      </nc>
      <ndxf>
        <font>
          <sz val="14"/>
          <color indexed="8"/>
          <name val="Times New Roman"/>
          <scheme val="none"/>
        </font>
        <numFmt numFmtId="167" formatCode="#,##0.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K141">
        <v>5546.1120000000001</v>
      </nc>
      <ndxf>
        <font>
          <sz val="14"/>
          <color indexed="8"/>
          <name val="Times New Roman"/>
          <scheme val="none"/>
        </font>
        <numFmt numFmtId="167" formatCode="#,##0.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K142">
        <v>9385.991</v>
      </nc>
      <ndxf>
        <font>
          <sz val="14"/>
          <color indexed="8"/>
          <name val="Times New Roman"/>
          <scheme val="none"/>
        </font>
        <numFmt numFmtId="167" formatCode="#,##0.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43">
        <f>SUM(K144:K145)</f>
      </nc>
      <ndxf>
        <font>
          <sz val="14"/>
          <color indexed="8"/>
          <name val="Times New Roman"/>
          <scheme val="none"/>
        </font>
        <numFmt numFmtId="167" formatCode="#,##0.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K144">
        <v>2760.0619999999999</v>
      </nc>
      <ndxf>
        <font>
          <sz val="14"/>
          <color indexed="8"/>
          <name val="Times New Roman"/>
          <scheme val="none"/>
        </font>
        <numFmt numFmtId="167" formatCode="#,##0.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K145">
        <v>711.44500000000005</v>
      </nc>
      <ndxf>
        <font>
          <sz val="14"/>
          <color indexed="8"/>
          <name val="Times New Roman"/>
          <scheme val="none"/>
        </font>
        <numFmt numFmtId="167" formatCode="#,##0.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46" start="0" length="0">
      <dxf>
        <font>
          <sz val="14"/>
          <color indexed="8"/>
          <name val="Times New Roman"/>
          <scheme val="none"/>
        </font>
        <numFmt numFmtId="167" formatCode="#,##0.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47" start="0" length="0">
      <dxf>
        <font>
          <sz val="14"/>
          <color indexed="8"/>
          <name val="Times New Roman"/>
          <scheme val="none"/>
        </font>
        <numFmt numFmtId="167" formatCode="#,##0.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48" start="0" length="0">
      <dxf>
        <font>
          <sz val="14"/>
          <color indexed="8"/>
          <name val="Times New Roman"/>
          <scheme val="none"/>
        </font>
        <numFmt numFmtId="167" formatCode="#,##0.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49">
        <f>K150+K153+K156+K163+K171+K172+K179+K182+K188+K189+K190+K193+K194+K197+K198+K201+K202+K178+K186</f>
      </nc>
      <ndxf>
        <font>
          <b/>
          <sz val="16"/>
          <color indexed="8"/>
          <name val="Times New Roman"/>
          <scheme val="none"/>
        </font>
        <numFmt numFmtId="167" formatCode="#,##0.0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50">
        <f>SUM(K151:K152)</f>
      </nc>
      <ndxf>
        <font>
          <sz val="14"/>
          <color indexed="8"/>
          <name val="Times New Roman"/>
          <scheme val="none"/>
        </font>
        <numFmt numFmtId="167" formatCode="#,##0.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K151">
        <v>64277.947269999997</v>
      </nc>
      <ndxf>
        <font>
          <sz val="14"/>
          <color indexed="8"/>
          <name val="Times New Roman"/>
          <scheme val="none"/>
        </font>
        <numFmt numFmtId="167" formatCode="#,##0.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K152">
        <v>380256.10538999998</v>
      </nc>
      <ndxf>
        <font>
          <sz val="14"/>
          <color indexed="8"/>
          <name val="Times New Roman"/>
          <scheme val="none"/>
        </font>
        <numFmt numFmtId="167" formatCode="#,##0.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53">
        <f>SUM(K154:K155)</f>
      </nc>
      <ndxf>
        <font>
          <sz val="14"/>
          <color indexed="8"/>
          <name val="Times New Roman"/>
          <scheme val="none"/>
        </font>
        <numFmt numFmtId="167" formatCode="#,##0.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K154">
        <v>103.75408</v>
      </nc>
      <ndxf>
        <font>
          <sz val="14"/>
          <color indexed="8"/>
          <name val="Times New Roman"/>
          <scheme val="none"/>
        </font>
        <numFmt numFmtId="167" formatCode="#,##0.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K155">
        <v>928.86622999999997</v>
      </nc>
      <ndxf>
        <font>
          <sz val="14"/>
          <color indexed="8"/>
          <name val="Times New Roman"/>
          <scheme val="none"/>
        </font>
        <numFmt numFmtId="167" formatCode="#,##0.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56">
        <f>SUM(K157:K162)</f>
      </nc>
      <ndxf>
        <font>
          <sz val="14"/>
          <color indexed="8"/>
          <name val="Times New Roman"/>
          <scheme val="none"/>
        </font>
        <numFmt numFmtId="167" formatCode="#,##0.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K157">
        <v>1193.0021999999999</v>
      </nc>
      <ndxf>
        <font>
          <sz val="14"/>
          <color indexed="8"/>
          <name val="Times New Roman"/>
          <scheme val="none"/>
        </font>
        <numFmt numFmtId="167" formatCode="#,##0.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K158">
        <v>2393.2730000000001</v>
      </nc>
      <ndxf>
        <font>
          <sz val="14"/>
          <color indexed="8"/>
          <name val="Times New Roman"/>
          <scheme val="none"/>
        </font>
        <numFmt numFmtId="167" formatCode="#,##0.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K159">
        <v>3433.8352500000001</v>
      </nc>
      <ndxf>
        <font>
          <sz val="14"/>
          <color indexed="8"/>
          <name val="Times New Roman"/>
          <scheme val="none"/>
        </font>
        <numFmt numFmtId="167" formatCode="#,##0.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K160">
        <v>819.48671000000002</v>
      </nc>
      <ndxf>
        <font>
          <sz val="14"/>
          <color indexed="8"/>
          <name val="Times New Roman"/>
          <scheme val="none"/>
        </font>
        <numFmt numFmtId="167" formatCode="#,##0.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K161">
        <v>824.80050000000006</v>
      </nc>
      <ndxf>
        <font>
          <sz val="14"/>
          <color indexed="8"/>
          <name val="Times New Roman"/>
          <scheme val="none"/>
        </font>
        <numFmt numFmtId="167" formatCode="#,##0.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K162">
        <v>59264</v>
      </nc>
      <ndxf>
        <font>
          <sz val="14"/>
          <color indexed="8"/>
          <name val="Times New Roman"/>
          <scheme val="none"/>
        </font>
        <numFmt numFmtId="167" formatCode="#,##0.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63">
        <f>K164+K165+K166+K167+K168+K169+K170</f>
      </nc>
      <ndxf>
        <font>
          <sz val="14"/>
          <color indexed="8"/>
          <name val="Times New Roman"/>
          <scheme val="none"/>
        </font>
        <numFmt numFmtId="167" formatCode="#,##0.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K164">
        <v>2895.7191200000002</v>
      </nc>
      <ndxf>
        <font>
          <sz val="14"/>
          <color indexed="8"/>
          <name val="Times New Roman"/>
          <scheme val="none"/>
        </font>
        <numFmt numFmtId="167" formatCode="#,##0.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K165">
        <v>579.64</v>
      </nc>
      <ndxf>
        <font>
          <sz val="14"/>
          <color indexed="8"/>
          <name val="Times New Roman"/>
          <scheme val="none"/>
        </font>
        <numFmt numFmtId="167" formatCode="#,##0.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K166">
        <v>149758.41232999999</v>
      </nc>
      <ndxf>
        <font>
          <sz val="14"/>
          <color indexed="8"/>
          <name val="Times New Roman"/>
          <scheme val="none"/>
        </font>
        <numFmt numFmtId="167" formatCode="#,##0.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K167">
        <v>16280.92412</v>
      </nc>
      <ndxf>
        <font>
          <sz val="14"/>
          <color indexed="8"/>
          <name val="Times New Roman"/>
          <scheme val="none"/>
        </font>
        <numFmt numFmtId="167" formatCode="#,##0.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K168">
        <v>57067.542911999997</v>
      </nc>
      <ndxf>
        <font>
          <sz val="14"/>
          <color indexed="8"/>
          <name val="Times New Roman"/>
          <scheme val="none"/>
        </font>
        <numFmt numFmtId="167" formatCode="#,##0.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K169">
        <v>2501.3056200000001</v>
      </nc>
      <ndxf>
        <font>
          <sz val="14"/>
          <color indexed="8"/>
          <name val="Times New Roman"/>
          <scheme val="none"/>
        </font>
        <numFmt numFmtId="167" formatCode="#,##0.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K170">
        <v>47867.957179999998</v>
      </nc>
      <ndxf>
        <font>
          <sz val="14"/>
          <color indexed="8"/>
          <name val="Times New Roman"/>
          <scheme val="none"/>
        </font>
        <numFmt numFmtId="167" formatCode="#,##0.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K171">
        <v>533.54043999999999</v>
      </nc>
      <ndxf>
        <font>
          <sz val="14"/>
          <color indexed="8"/>
          <name val="Times New Roman"/>
          <scheme val="none"/>
        </font>
        <numFmt numFmtId="167" formatCode="#,##0.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72">
        <f>K173+K174+K175+K176+K177</f>
      </nc>
      <ndxf>
        <font>
          <sz val="14"/>
          <color indexed="8"/>
          <name val="Times New Roman"/>
          <scheme val="none"/>
        </font>
        <numFmt numFmtId="167" formatCode="#,##0.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K173">
        <v>71286.209109999996</v>
      </nc>
      <ndxf>
        <font>
          <sz val="14"/>
          <color indexed="8"/>
          <name val="Times New Roman"/>
          <scheme val="none"/>
        </font>
        <numFmt numFmtId="167" formatCode="#,##0.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K174">
        <v>22543.410479999999</v>
      </nc>
      <ndxf>
        <font>
          <sz val="14"/>
          <color indexed="8"/>
          <name val="Times New Roman"/>
          <scheme val="none"/>
        </font>
        <numFmt numFmtId="167" formatCode="#,##0.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K175">
        <v>12425.0836</v>
      </nc>
      <ndxf>
        <font>
          <sz val="14"/>
          <color indexed="8"/>
          <name val="Times New Roman"/>
          <scheme val="none"/>
        </font>
        <numFmt numFmtId="167" formatCode="#,##0.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K176">
        <v>370.66638</v>
      </nc>
      <ndxf>
        <font>
          <sz val="14"/>
          <color indexed="8"/>
          <name val="Times New Roman"/>
          <scheme val="none"/>
        </font>
        <numFmt numFmtId="167" formatCode="#,##0.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K177">
        <v>78.214799999999997</v>
      </nc>
      <ndxf>
        <font>
          <sz val="14"/>
          <color indexed="8"/>
          <name val="Times New Roman"/>
          <scheme val="none"/>
        </font>
        <numFmt numFmtId="167" formatCode="#,##0.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K178">
        <v>169.59979999999999</v>
      </nc>
      <ndxf>
        <font>
          <sz val="14"/>
          <color indexed="8"/>
          <name val="Times New Roman"/>
          <scheme val="none"/>
        </font>
        <numFmt numFmtId="167" formatCode="#,##0.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79">
        <f>K180+K181</f>
      </nc>
      <ndxf>
        <font>
          <sz val="14"/>
          <color indexed="8"/>
          <name val="Times New Roman"/>
          <scheme val="none"/>
        </font>
        <numFmt numFmtId="167" formatCode="#,##0.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K180">
        <v>17724.43173</v>
      </nc>
      <ndxf>
        <font>
          <sz val="14"/>
          <color indexed="8"/>
          <name val="Times New Roman"/>
          <scheme val="none"/>
        </font>
        <numFmt numFmtId="167" formatCode="#,##0.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K181">
        <v>2184.8178200000002</v>
      </nc>
      <ndxf>
        <font>
          <sz val="14"/>
          <color indexed="8"/>
          <name val="Times New Roman"/>
          <scheme val="none"/>
        </font>
        <numFmt numFmtId="167" formatCode="#,##0.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82">
        <f>K183+K184+K185</f>
      </nc>
      <ndxf>
        <font>
          <sz val="14"/>
          <color indexed="8"/>
          <name val="Times New Roman"/>
          <scheme val="none"/>
        </font>
        <numFmt numFmtId="167" formatCode="#,##0.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K183">
        <v>1426.56008</v>
      </nc>
      <ndxf>
        <font>
          <sz val="14"/>
          <color indexed="8"/>
          <name val="Times New Roman"/>
          <scheme val="none"/>
        </font>
        <numFmt numFmtId="167" formatCode="#,##0.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K184">
        <v>60.971400000000003</v>
      </nc>
      <ndxf>
        <font>
          <sz val="14"/>
          <color indexed="8"/>
          <name val="Times New Roman"/>
          <scheme val="none"/>
        </font>
        <numFmt numFmtId="167" formatCode="#,##0.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K185">
        <v>134.8143</v>
      </nc>
      <ndxf>
        <font>
          <sz val="14"/>
          <color indexed="8"/>
          <name val="Times New Roman"/>
          <scheme val="none"/>
        </font>
        <numFmt numFmtId="167" formatCode="#,##0.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86">
        <f>SUM(K187)</f>
      </nc>
      <ndxf>
        <font>
          <sz val="14"/>
          <color indexed="8"/>
          <name val="Times New Roman"/>
          <scheme val="none"/>
        </font>
        <numFmt numFmtId="167" formatCode="#,##0.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K187">
        <v>866.04423999999995</v>
      </nc>
      <ndxf>
        <font>
          <sz val="14"/>
          <color indexed="8"/>
          <name val="Times New Roman"/>
          <scheme val="none"/>
        </font>
        <numFmt numFmtId="167" formatCode="#,##0.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K188">
        <v>11809.557500000001</v>
      </nc>
      <ndxf>
        <font>
          <sz val="14"/>
          <color indexed="8"/>
          <name val="Times New Roman"/>
          <scheme val="none"/>
        </font>
        <numFmt numFmtId="167" formatCode="#,##0.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K189">
        <v>1253.3996199999999</v>
      </nc>
      <ndxf>
        <font>
          <sz val="14"/>
          <color indexed="8"/>
          <name val="Times New Roman"/>
          <scheme val="none"/>
        </font>
        <numFmt numFmtId="167" formatCode="#,##0.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0">
        <f>K191+K192</f>
      </nc>
      <ndxf>
        <font>
          <sz val="14"/>
          <color indexed="8"/>
          <name val="Times New Roman"/>
          <scheme val="none"/>
        </font>
        <numFmt numFmtId="167" formatCode="#,##0.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K191">
        <v>206.38319999999999</v>
      </nc>
      <ndxf>
        <font>
          <sz val="14"/>
          <color indexed="8"/>
          <name val="Times New Roman"/>
          <scheme val="none"/>
        </font>
        <numFmt numFmtId="167" formatCode="#,##0.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K192">
        <v>0.16800000000000001</v>
      </nc>
      <ndxf>
        <font>
          <sz val="14"/>
          <color indexed="8"/>
          <name val="Times New Roman"/>
          <scheme val="none"/>
        </font>
        <numFmt numFmtId="167" formatCode="#,##0.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K193">
        <v>42.571809999999999</v>
      </nc>
      <ndxf>
        <font>
          <sz val="14"/>
          <color indexed="8"/>
          <name val="Times New Roman"/>
          <scheme val="none"/>
        </font>
        <numFmt numFmtId="167" formatCode="#,##0.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4">
        <f>K195+K196</f>
      </nc>
      <ndxf>
        <font>
          <sz val="14"/>
          <color indexed="8"/>
          <name val="Times New Roman"/>
          <scheme val="none"/>
        </font>
        <numFmt numFmtId="167" formatCode="#,##0.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K195">
        <v>9214.4516000000003</v>
      </nc>
      <ndxf>
        <font>
          <sz val="14"/>
          <color indexed="8"/>
          <name val="Times New Roman"/>
          <scheme val="none"/>
        </font>
        <numFmt numFmtId="167" formatCode="#,##0.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K196">
        <v>1088.3698300000001</v>
      </nc>
      <ndxf>
        <font>
          <sz val="14"/>
          <color indexed="8"/>
          <name val="Times New Roman"/>
          <scheme val="none"/>
        </font>
        <numFmt numFmtId="167" formatCode="#,##0.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K197">
        <v>853.67118000000005</v>
      </nc>
      <ndxf>
        <font>
          <sz val="14"/>
          <color indexed="8"/>
          <name val="Times New Roman"/>
          <scheme val="none"/>
        </font>
        <numFmt numFmtId="167" formatCode="#,##0.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8">
        <f>SUM(K199+K200)</f>
      </nc>
      <ndxf>
        <font>
          <sz val="14"/>
          <color indexed="8"/>
          <name val="Times New Roman"/>
          <scheme val="none"/>
        </font>
        <numFmt numFmtId="167" formatCode="#,##0.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K199">
        <v>0</v>
      </nc>
      <ndxf>
        <font>
          <sz val="14"/>
          <color indexed="8"/>
          <name val="Times New Roman"/>
          <scheme val="none"/>
        </font>
        <numFmt numFmtId="167" formatCode="#,##0.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K200">
        <v>0</v>
      </nc>
      <ndxf>
        <font>
          <sz val="14"/>
          <color indexed="8"/>
          <name val="Times New Roman"/>
          <scheme val="none"/>
        </font>
        <numFmt numFmtId="167" formatCode="#,##0.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K201">
        <v>3313.16977</v>
      </nc>
      <ndxf>
        <font>
          <sz val="14"/>
          <color indexed="8"/>
          <name val="Times New Roman"/>
          <scheme val="none"/>
        </font>
        <numFmt numFmtId="167" formatCode="#,##0.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02">
        <f>K203+K204</f>
      </nc>
      <ndxf>
        <font>
          <sz val="14"/>
          <color indexed="8"/>
          <name val="Times New Roman"/>
          <scheme val="none"/>
        </font>
        <numFmt numFmtId="167" formatCode="#,##0.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K203">
        <v>4582.1345300000003</v>
      </nc>
      <ndxf>
        <font>
          <sz val="14"/>
          <color indexed="8"/>
          <name val="Times New Roman"/>
          <scheme val="none"/>
        </font>
        <numFmt numFmtId="167" formatCode="#,##0.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K204">
        <v>3940.0382800000002</v>
      </nc>
      <ndxf>
        <font>
          <sz val="14"/>
          <color indexed="8"/>
          <name val="Times New Roman"/>
          <scheme val="none"/>
        </font>
        <numFmt numFmtId="167" formatCode="#,##0.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205" start="0" length="0">
      <dxf>
        <font>
          <sz val="14"/>
          <color indexed="8"/>
          <name val="Times New Roman"/>
          <scheme val="none"/>
        </font>
        <numFmt numFmtId="167" formatCode="#,##0.0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212">
        <f>SUM(K213:K215)</f>
      </nc>
      <ndxf>
        <font>
          <b/>
          <sz val="16"/>
          <color indexed="8"/>
          <name val="Times New Roman"/>
          <scheme val="none"/>
        </font>
        <numFmt numFmtId="167" formatCode="#,##0.0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K213">
        <v>23749.506000000001</v>
      </nc>
      <ndxf>
        <font>
          <sz val="14"/>
          <color indexed="8"/>
          <name val="Times New Roman"/>
          <scheme val="none"/>
        </font>
        <numFmt numFmtId="167" formatCode="#,##0.0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K214">
        <v>14642.218999999999</v>
      </nc>
      <ndxf>
        <font>
          <sz val="14"/>
          <color indexed="8"/>
          <name val="Times New Roman"/>
          <scheme val="none"/>
        </font>
        <numFmt numFmtId="167" formatCode="#,##0.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K215">
        <v>30531.927</v>
      </nc>
      <ndxf>
        <font>
          <sz val="14"/>
          <color indexed="8"/>
          <name val="Times New Roman"/>
          <scheme val="none"/>
        </font>
        <numFmt numFmtId="167" formatCode="#,##0.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K216">
        <v>28321.295999999998</v>
      </nc>
      <ndxf>
        <font>
          <sz val="14"/>
          <color indexed="8"/>
          <name val="Times New Roman"/>
          <scheme val="none"/>
        </font>
        <numFmt numFmtId="167" formatCode="#,##0.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K217">
        <v>2210.6309999999999</v>
      </nc>
      <ndxf>
        <font>
          <sz val="14"/>
          <color indexed="8"/>
          <name val="Times New Roman"/>
          <scheme val="none"/>
        </font>
        <numFmt numFmtId="167" formatCode="#,##0.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218" start="0" length="0">
      <dxf>
        <font>
          <sz val="14"/>
          <color indexed="8"/>
          <name val="Times New Roman"/>
          <scheme val="none"/>
        </font>
        <numFmt numFmtId="167" formatCode="#,##0.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219">
        <f>SUM(K220+K223+K227+K229)</f>
      </nc>
      <ndxf>
        <font>
          <b/>
          <sz val="16"/>
          <color indexed="8"/>
          <name val="Times New Roman"/>
          <scheme val="none"/>
        </font>
        <numFmt numFmtId="167" formatCode="#,##0.0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20">
        <f>K221+K222</f>
      </nc>
      <ndxf>
        <font>
          <sz val="14"/>
          <color indexed="8"/>
          <name val="Times New Roman"/>
          <scheme val="none"/>
        </font>
        <numFmt numFmtId="167" formatCode="#,##0.000"/>
        <alignment horizontal="right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K221">
        <v>2099.0279999999998</v>
      </nc>
      <ndxf>
        <font>
          <sz val="14"/>
          <color indexed="8"/>
          <name val="Times New Roman"/>
          <scheme val="none"/>
        </font>
        <numFmt numFmtId="167" formatCode="#,##0.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K222">
        <v>303.80700000000002</v>
      </nc>
      <ndxf>
        <font>
          <sz val="14"/>
          <color indexed="8"/>
          <name val="Times New Roman"/>
          <scheme val="none"/>
        </font>
        <numFmt numFmtId="167" formatCode="#,##0.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23">
        <f>K224+K225+K226</f>
      </nc>
      <ndxf>
        <font>
          <sz val="14"/>
          <color indexed="8"/>
          <name val="Times New Roman"/>
          <scheme val="none"/>
        </font>
        <numFmt numFmtId="167" formatCode="#,##0.000"/>
        <alignment horizontal="right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K224">
        <v>40250.959999999999</v>
      </nc>
      <ndxf>
        <font>
          <sz val="14"/>
          <color indexed="8"/>
          <name val="Times New Roman"/>
          <scheme val="none"/>
        </font>
        <numFmt numFmtId="167" formatCode="#,##0.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K225">
        <v>2331.259</v>
      </nc>
      <ndxf>
        <font>
          <sz val="14"/>
          <color indexed="8"/>
          <name val="Times New Roman"/>
          <scheme val="none"/>
        </font>
        <numFmt numFmtId="167" formatCode="#,##0.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K226">
        <v>6669.5619999999999</v>
      </nc>
      <ndxf>
        <font>
          <sz val="14"/>
          <color indexed="8"/>
          <name val="Times New Roman"/>
          <scheme val="none"/>
        </font>
        <numFmt numFmtId="167" formatCode="#,##0.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27">
        <f>K228</f>
      </nc>
      <ndxf>
        <font>
          <sz val="14"/>
          <color indexed="8"/>
          <name val="Times New Roman"/>
          <scheme val="none"/>
        </font>
        <numFmt numFmtId="167" formatCode="#,##0.000"/>
        <alignment horizontal="right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K228">
        <v>5586.8370000000004</v>
      </nc>
      <ndxf>
        <font>
          <sz val="14"/>
          <color indexed="8"/>
          <name val="Times New Roman"/>
          <scheme val="none"/>
        </font>
        <numFmt numFmtId="167" formatCode="#,##0.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29">
        <f>K230+K231</f>
      </nc>
      <ndxf>
        <font>
          <sz val="14"/>
          <color indexed="8"/>
          <name val="Times New Roman"/>
          <scheme val="none"/>
        </font>
        <numFmt numFmtId="167" formatCode="#,##0.000"/>
        <alignment horizontal="right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K230">
        <v>5235.4040000000005</v>
      </nc>
      <ndxf>
        <font>
          <sz val="14"/>
          <color indexed="8"/>
          <name val="Times New Roman"/>
          <scheme val="none"/>
        </font>
        <numFmt numFmtId="167" formatCode="#,##0.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K231">
        <v>2150.1559999999999</v>
      </nc>
      <ndxf>
        <font>
          <sz val="14"/>
          <color indexed="8"/>
          <name val="Times New Roman"/>
          <scheme val="none"/>
        </font>
        <numFmt numFmtId="167" formatCode="#,##0.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33">
        <f>SUM(K234+K238+K239+K240+K242+K244)</f>
      </nc>
      <ndxf>
        <font>
          <b/>
          <sz val="16"/>
          <color indexed="8"/>
          <name val="Times New Roman"/>
          <scheme val="none"/>
        </font>
        <numFmt numFmtId="167" formatCode="#,##0.0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K234">
        <v>37255.109210000002</v>
      </nc>
      <ndxf>
        <font>
          <sz val="14"/>
          <color indexed="8"/>
          <name val="Times New Roman"/>
          <scheme val="none"/>
        </font>
        <numFmt numFmtId="167" formatCode="#,##0.0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K235">
        <v>30562.440729999998</v>
      </nc>
      <ndxf>
        <font>
          <sz val="14"/>
          <color indexed="8"/>
          <name val="Times New Roman"/>
          <scheme val="none"/>
        </font>
        <numFmt numFmtId="167" formatCode="#,##0.0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K236">
        <v>6692.6684800000003</v>
      </nc>
      <ndxf>
        <font>
          <sz val="14"/>
          <color indexed="8"/>
          <name val="Times New Roman"/>
          <scheme val="none"/>
        </font>
        <numFmt numFmtId="167" formatCode="#,##0.0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237" start="0" length="0">
      <dxf>
        <font>
          <sz val="14"/>
          <color indexed="8"/>
          <name val="Times New Roman"/>
          <scheme val="none"/>
        </font>
        <numFmt numFmtId="167" formatCode="#,##0.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K238">
        <v>42365.213000000003</v>
      </nc>
      <ndxf>
        <font>
          <sz val="14"/>
          <color indexed="8"/>
          <name val="Times New Roman"/>
          <scheme val="none"/>
        </font>
        <numFmt numFmtId="167" formatCode="#,##0.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K239">
        <v>98085.015369999994</v>
      </nc>
      <ndxf>
        <font>
          <sz val="14"/>
          <color indexed="8"/>
          <name val="Times New Roman"/>
          <scheme val="none"/>
        </font>
        <numFmt numFmtId="167" formatCode="#,##0.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K240">
        <v>328.56826999999998</v>
      </nc>
      <ndxf>
        <font>
          <sz val="14"/>
          <color indexed="8"/>
          <name val="Times New Roman"/>
          <scheme val="none"/>
        </font>
        <numFmt numFmtId="167" formatCode="#,##0.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241" start="0" length="0">
      <dxf>
        <font>
          <sz val="14"/>
          <color indexed="8"/>
          <name val="Times New Roman"/>
          <scheme val="none"/>
        </font>
        <numFmt numFmtId="167" formatCode="#,##0.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242">
        <f>K243</f>
      </nc>
      <ndxf>
        <font>
          <sz val="14"/>
          <color indexed="8"/>
          <name val="Times New Roman"/>
          <scheme val="none"/>
        </font>
        <numFmt numFmtId="167" formatCode="#,##0.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K243">
        <v>801.33425</v>
      </nc>
      <ndxf>
        <font>
          <sz val="14"/>
          <color indexed="8"/>
          <name val="Times New Roman"/>
          <scheme val="none"/>
        </font>
        <numFmt numFmtId="167" formatCode="#,##0.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K244">
        <v>221.32934</v>
      </nc>
      <ndxf>
        <font>
          <sz val="14"/>
          <color indexed="8"/>
          <name val="Times New Roman"/>
          <scheme val="none"/>
        </font>
        <numFmt numFmtId="167" formatCode="#,##0.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49">
        <f>SUM(K250:K250)</f>
      </nc>
      <ndxf>
        <font>
          <b/>
          <sz val="16"/>
          <color indexed="8"/>
          <name val="Times New Roman"/>
          <scheme val="none"/>
        </font>
        <numFmt numFmtId="167" formatCode="#,##0.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K250">
        <v>1119.4559999999999</v>
      </nc>
      <ndxf>
        <font>
          <sz val="14"/>
          <color indexed="8"/>
          <name val="Times New Roman"/>
          <scheme val="none"/>
        </font>
        <numFmt numFmtId="167" formatCode="#,##0.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51">
        <f>SUM(K252+K253+K259)</f>
      </nc>
      <ndxf>
        <font>
          <b/>
          <sz val="16"/>
          <color indexed="8"/>
          <name val="Times New Roman"/>
          <scheme val="none"/>
        </font>
        <numFmt numFmtId="167" formatCode="#,##0.0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252" start="0" length="0">
      <dxf>
        <font>
          <sz val="14"/>
          <color indexed="8"/>
          <name val="Times New Roman"/>
          <scheme val="none"/>
        </font>
        <numFmt numFmtId="167" formatCode="#,##0.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53" start="0" length="0">
      <dxf>
        <font>
          <sz val="14"/>
          <name val="Times New Roman"/>
          <scheme val="none"/>
        </font>
        <numFmt numFmtId="167" formatCode="#,##0.0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54" start="0" length="0">
      <dxf>
        <font>
          <i/>
          <sz val="14"/>
          <color indexed="8"/>
          <name val="Times New Roman"/>
          <scheme val="none"/>
        </font>
        <numFmt numFmtId="167" formatCode="#,##0.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55" start="0" length="0">
      <dxf>
        <font>
          <i/>
          <sz val="14"/>
          <color indexed="8"/>
          <name val="Times New Roman"/>
          <scheme val="none"/>
        </font>
        <numFmt numFmtId="167" formatCode="#,##0.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56" start="0" length="0">
      <dxf>
        <font>
          <i/>
          <sz val="14"/>
          <color indexed="8"/>
          <name val="Times New Roman"/>
          <scheme val="none"/>
        </font>
        <numFmt numFmtId="167" formatCode="#,##0.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57" start="0" length="0">
      <dxf>
        <font>
          <i/>
          <sz val="14"/>
          <color indexed="8"/>
          <name val="Times New Roman"/>
          <scheme val="none"/>
        </font>
        <numFmt numFmtId="167" formatCode="#,##0.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58" start="0" length="0">
      <dxf>
        <font>
          <i/>
          <sz val="14"/>
          <color indexed="8"/>
          <name val="Times New Roman"/>
          <scheme val="none"/>
        </font>
        <numFmt numFmtId="167" formatCode="#,##0.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59" start="0" length="0">
      <dxf>
        <font>
          <sz val="14"/>
          <color indexed="8"/>
          <name val="Times New Roman"/>
          <scheme val="none"/>
        </font>
        <numFmt numFmtId="167" formatCode="#,##0.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60" start="0" length="0">
      <dxf>
        <font>
          <sz val="14"/>
          <color indexed="8"/>
          <name val="Times New Roman"/>
          <scheme val="none"/>
        </font>
        <numFmt numFmtId="167" formatCode="#,##0.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61" start="0" length="0">
      <dxf>
        <font>
          <sz val="14"/>
          <color indexed="8"/>
          <name val="Times New Roman"/>
          <scheme val="none"/>
        </font>
        <numFmt numFmtId="167" formatCode="#,##0.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263">
        <f>SUM(K264+K266)</f>
      </nc>
      <ndxf>
        <font>
          <b/>
          <sz val="14"/>
          <color indexed="8"/>
          <name val="Times New Roman"/>
          <scheme val="none"/>
        </font>
        <numFmt numFmtId="167" formatCode="#,##0.0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64">
        <f>SUM(K265)</f>
      </nc>
      <ndxf>
        <font>
          <sz val="14"/>
          <color indexed="8"/>
          <name val="Times New Roman"/>
          <scheme val="none"/>
        </font>
        <numFmt numFmtId="167" formatCode="#,##0.0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K265">
        <v>3457.9136199999998</v>
      </nc>
      <ndxf>
        <font>
          <sz val="14"/>
          <color indexed="8"/>
          <name val="Times New Roman"/>
          <scheme val="none"/>
        </font>
        <numFmt numFmtId="167" formatCode="#,##0.0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66">
        <f>SUM(K267)</f>
      </nc>
      <ndxf>
        <font>
          <sz val="14"/>
          <color indexed="8"/>
          <name val="Times New Roman"/>
          <scheme val="none"/>
        </font>
        <numFmt numFmtId="167" formatCode="#,##0.0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K267">
        <v>34415.012119999999</v>
      </nc>
      <ndxf>
        <font>
          <sz val="14"/>
          <color indexed="8"/>
          <name val="Times New Roman"/>
          <scheme val="none"/>
        </font>
        <numFmt numFmtId="167" formatCode="#,##0.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268" start="0" length="0">
      <dxf>
        <font>
          <b/>
          <sz val="16"/>
          <color indexed="8"/>
          <name val="Times New Roman"/>
          <scheme val="none"/>
        </font>
        <numFmt numFmtId="167" formatCode="#,##0.0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269">
        <f>SUM(K270:K275)</f>
      </nc>
      <ndxf>
        <font>
          <b/>
          <sz val="16"/>
          <name val="Times New Roman"/>
          <scheme val="none"/>
        </font>
        <numFmt numFmtId="167" formatCode="#,##0.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K270">
        <v>9.1999999999999993</v>
      </nc>
      <ndxf>
        <font>
          <sz val="14"/>
          <color indexed="8"/>
          <name val="Times New Roman"/>
          <scheme val="none"/>
        </font>
        <numFmt numFmtId="167" formatCode="#,##0.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K271">
        <v>8225.6860199999992</v>
      </nc>
      <ndxf>
        <font>
          <sz val="14"/>
          <color indexed="8"/>
          <name val="Times New Roman"/>
          <scheme val="none"/>
        </font>
        <numFmt numFmtId="167" formatCode="#,##0.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272" start="0" length="0">
      <dxf>
        <font>
          <sz val="14"/>
          <color indexed="8"/>
          <name val="Times New Roman"/>
          <scheme val="none"/>
        </font>
        <numFmt numFmtId="167" formatCode="#,##0.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K273">
        <v>0</v>
      </nc>
      <ndxf>
        <font>
          <sz val="14"/>
          <color indexed="8"/>
          <name val="Times New Roman"/>
          <scheme val="none"/>
        </font>
        <numFmt numFmtId="167" formatCode="#,##0.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K274">
        <v>245.38</v>
      </nc>
      <ndxf>
        <font>
          <sz val="14"/>
          <color indexed="8"/>
          <name val="Times New Roman"/>
          <scheme val="none"/>
        </font>
        <numFmt numFmtId="167" formatCode="#,##0.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75">
        <f>SUM(K276)</f>
      </nc>
      <ndxf>
        <font>
          <sz val="14"/>
          <color indexed="8"/>
          <name val="Times New Roman"/>
          <scheme val="none"/>
        </font>
        <numFmt numFmtId="167" formatCode="#,##0.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K276">
        <v>3213.7245600000001</v>
      </nc>
      <ndxf>
        <font>
          <sz val="14"/>
          <color indexed="8"/>
          <name val="Times New Roman"/>
          <scheme val="none"/>
        </font>
        <numFmt numFmtId="167" formatCode="#,##0.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277" start="0" length="0">
      <dxf>
        <font>
          <sz val="14"/>
          <color indexed="8"/>
          <name val="Times New Roman"/>
          <scheme val="none"/>
        </font>
        <numFmt numFmtId="167" formatCode="#,##0.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278">
        <f>SUM(K279)+K283</f>
      </nc>
      <ndxf>
        <font>
          <b/>
          <sz val="16"/>
          <color indexed="8"/>
          <name val="Times New Roman"/>
          <scheme val="none"/>
        </font>
        <numFmt numFmtId="167" formatCode="#,##0.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79">
        <f>SUM(K280:K281)</f>
      </nc>
      <ndxf>
        <font>
          <b/>
          <sz val="14"/>
          <color indexed="8"/>
          <name val="Times New Roman"/>
          <scheme val="none"/>
        </font>
        <numFmt numFmtId="167" formatCode="#,##0.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K280">
        <v>6599.6667200000002</v>
      </nc>
      <ndxf>
        <font>
          <sz val="14"/>
          <color indexed="8"/>
          <name val="Times New Roman"/>
          <scheme val="none"/>
        </font>
        <numFmt numFmtId="167" formatCode="#,##0.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K281">
        <v>9.5960000000000004E-2</v>
      </nc>
      <ndxf>
        <font>
          <sz val="14"/>
          <color indexed="8"/>
          <name val="Times New Roman"/>
          <scheme val="none"/>
        </font>
        <numFmt numFmtId="167" formatCode="#,##0.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282" start="0" length="0">
      <dxf>
        <font>
          <sz val="14"/>
          <color indexed="8"/>
          <name val="Times New Roman"/>
          <scheme val="none"/>
        </font>
        <numFmt numFmtId="167" formatCode="#,##0.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283">
        <f>SUM(K284:K285)</f>
      </nc>
      <ndxf>
        <font>
          <b/>
          <sz val="14"/>
          <color indexed="8"/>
          <name val="Times New Roman"/>
          <scheme val="none"/>
        </font>
        <numFmt numFmtId="167" formatCode="#,##0.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K284">
        <v>153.12</v>
      </nc>
      <ndxf>
        <font>
          <sz val="14"/>
          <name val="Times New Roman"/>
          <scheme val="none"/>
        </font>
        <numFmt numFmtId="4" formatCode="#,##0.00"/>
        <alignment horizontal="right" vertical="top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cc rId="0" sId="1" dxf="1" numFmtId="4">
      <nc r="K285">
        <v>1304.0070000000001</v>
      </nc>
      <ndxf>
        <font>
          <sz val="14"/>
          <name val="Times New Roman"/>
          <scheme val="none"/>
        </font>
        <numFmt numFmtId="4" formatCode="#,##0.00"/>
        <alignment horizontal="right" vertical="top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fmt sheetId="1" sqref="K286" start="0" length="0">
      <dxf>
        <font>
          <sz val="14"/>
          <color indexed="8"/>
          <name val="Times New Roman"/>
          <scheme val="none"/>
        </font>
        <numFmt numFmtId="167" formatCode="#,##0.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87" start="0" length="0">
      <dxf>
        <font>
          <b/>
          <sz val="14"/>
          <color indexed="8"/>
          <name val="Times New Roman"/>
          <scheme val="none"/>
        </font>
        <numFmt numFmtId="167" formatCode="#,##0.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88" start="0" length="0">
      <dxf>
        <font>
          <sz val="14"/>
          <color indexed="8"/>
          <name val="Times New Roman"/>
          <scheme val="none"/>
        </font>
        <numFmt numFmtId="167" formatCode="#,##0.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89" start="0" length="0">
      <dxf>
        <font>
          <sz val="14"/>
          <color indexed="8"/>
          <name val="Times New Roman"/>
          <scheme val="none"/>
        </font>
        <numFmt numFmtId="167" formatCode="#,##0.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90" start="0" length="0">
      <dxf>
        <font>
          <sz val="14"/>
          <color indexed="8"/>
          <name val="Times New Roman"/>
          <scheme val="none"/>
        </font>
        <numFmt numFmtId="167" formatCode="#,##0.0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K291">
        <v>2778862.4686019993</v>
      </nc>
      <ndxf>
        <font>
          <sz val="14"/>
          <color indexed="8"/>
          <name val="Times New Roman"/>
          <scheme val="none"/>
        </font>
        <numFmt numFmtId="167" formatCode="#,##0.0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K292">
        <v>75573.5</v>
      </nc>
      <ndxf>
        <font>
          <b/>
          <sz val="16"/>
          <name val="Times New Roman"/>
          <scheme val="none"/>
        </font>
        <numFmt numFmtId="167" formatCode="#,##0.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K293">
        <v>75533.399999999994</v>
      </nc>
      <ndxf>
        <font>
          <b/>
          <sz val="16"/>
          <color indexed="8"/>
          <name val="Times New Roman"/>
          <scheme val="none"/>
        </font>
        <numFmt numFmtId="167" formatCode="#,##0.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294" start="0" length="0">
      <dxf>
        <font>
          <sz val="14"/>
          <name val="Times New Roman"/>
          <scheme val="none"/>
        </font>
        <numFmt numFmtId="4" formatCode="#,##0.00"/>
        <alignment horizontal="right" vertical="top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</border>
      </dxf>
    </rfmt>
    <rfmt sheetId="1" sqref="K295" start="0" length="0">
      <dxf>
        <font>
          <sz val="14"/>
          <name val="Times New Roman"/>
          <scheme val="none"/>
        </font>
        <numFmt numFmtId="4" formatCode="#,##0.00"/>
        <alignment horizontal="right" vertical="top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</border>
      </dxf>
    </rfmt>
    <rcc rId="0" sId="1" dxf="1" numFmtId="4">
      <nc r="K296">
        <v>2854435.9686019993</v>
      </nc>
      <ndxf>
        <font>
          <sz val="14"/>
          <color indexed="8"/>
          <name val="Times New Roman"/>
          <scheme val="none"/>
        </font>
        <numFmt numFmtId="167" formatCode="#,##0.0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K297">
        <v>17878</v>
      </nc>
      <ndxf>
        <font>
          <sz val="14"/>
          <color indexed="8"/>
          <name val="Times New Roman"/>
          <scheme val="none"/>
        </font>
        <numFmt numFmtId="167" formatCode="#,##0.0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K298">
        <v>17878</v>
      </nc>
      <ndxf>
        <font>
          <sz val="14"/>
          <color indexed="8"/>
          <name val="Times New Roman"/>
          <scheme val="none"/>
        </font>
        <numFmt numFmtId="167" formatCode="#,##0.0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 numFmtId="4">
      <nc r="K299">
        <v>17878</v>
      </nc>
      <ndxf>
        <font>
          <b/>
          <sz val="16"/>
          <color indexed="8"/>
          <name val="Times New Roman"/>
          <scheme val="none"/>
        </font>
        <numFmt numFmtId="167" formatCode="#,##0.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300" start="0" length="0">
      <dxf>
        <font>
          <b/>
          <sz val="16"/>
          <color indexed="8"/>
          <name val="Times New Roman"/>
          <scheme val="none"/>
        </font>
        <numFmt numFmtId="167" formatCode="#,##0.000"/>
        <alignment horizontal="right" vertical="center" wrapText="1" readingOrder="0"/>
        <border outline="0">
          <left style="thin">
            <color indexed="64"/>
          </left>
          <bottom style="medium">
            <color indexed="64"/>
          </bottom>
        </border>
      </dxf>
    </rfmt>
    <rcc rId="0" sId="1" dxf="1" numFmtId="4">
      <nc r="K301">
        <v>2872313.9686019993</v>
      </nc>
      <ndxf>
        <font>
          <b/>
          <sz val="16"/>
          <color indexed="8"/>
          <name val="Times New Roman"/>
          <scheme val="none"/>
        </font>
        <numFmt numFmtId="167" formatCode="#,##0.000"/>
        <alignment horizontal="righ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 numFmtId="4">
      <nc r="K302">
        <v>2854435.9686019993</v>
      </nc>
      <ndxf>
        <font>
          <sz val="14"/>
          <color indexed="8"/>
          <name val="Times New Roman"/>
          <scheme val="none"/>
        </font>
        <numFmt numFmtId="167" formatCode="#,##0.0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 numFmtId="4">
      <nc r="K303">
        <v>17878</v>
      </nc>
      <ndxf>
        <font>
          <sz val="14"/>
          <color indexed="8"/>
          <name val="Times New Roman"/>
          <scheme val="none"/>
        </font>
        <numFmt numFmtId="167" formatCode="#,##0.0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 numFmtId="4">
      <nc r="K304">
        <v>17878</v>
      </nc>
      <ndxf>
        <font>
          <b/>
          <sz val="16"/>
          <color indexed="8"/>
          <name val="Times New Roman"/>
          <scheme val="none"/>
        </font>
        <numFmt numFmtId="167" formatCode="#,##0.000"/>
        <alignment horizontal="right" vertical="center" readingOrder="0"/>
        <border outline="0">
          <left style="thin">
            <color indexed="64"/>
          </left>
          <top style="medium">
            <color indexed="64"/>
          </top>
          <bottom style="medium">
            <color indexed="64"/>
          </bottom>
        </border>
      </ndxf>
    </rcc>
    <rcc rId="0" sId="1">
      <nc r="K305">
        <v>17878</v>
      </nc>
    </rcc>
    <rcc rId="0" sId="1">
      <nc r="K307">
        <v>2872313.9686019993</v>
      </nc>
    </rcc>
  </rrc>
  <rrc rId="1499" sId="1" ref="K1:K1048576" action="deleteCol">
    <undo index="0" exp="area" ref3D="1" dr="$A$6:$XFD$6" dn="Z_966D3932_E429_4C59_AC55_697D9EEA620A_.wvu.PrintTitles" sId="1"/>
    <undo index="0" exp="area" ref3D="1" dr="$A$6:$XFD$6" dn="Заголовки_для_печати" sId="1"/>
    <undo index="0" exp="area" ref3D="1" dr="$A$6:$XFD$6" dn="Z_E147D13D_D04D_431E_888C_5A9AE670FC44_.wvu.PrintTitles" sId="1"/>
    <undo index="0" exp="area" ref3D="1" dr="$A$201:$XFD$203" dn="Z_D0621073_25BE_47D7_AC33_51146458D41C_.wvu.Rows" sId="1"/>
    <undo index="0" exp="area" ref3D="1" dr="$A$201:$XFD$203" dn="Z_9BFA17BE_4413_48EA_8DFA_9D7972E1D966_.wvu.Rows" sId="1"/>
    <undo index="0" exp="area" ref3D="1" dr="$A$6:$XFD$6" dn="Z_95A7493F_2B11_406A_BB91_458FD9DC3BAE_.wvu.PrintTitles" sId="1"/>
    <undo index="0" exp="area" ref3D="1" dr="$A$6:$XFD$6" dn="Z_8FB1E024_9866_4CAD_B900_0CCFEA27B234_.wvu.PrintTitles" sId="1"/>
    <undo index="0" exp="area" ref3D="1" dr="$A$6:$XFD$6" dn="Z_5EEB5DC5_097B_47D6_81BA_F19E1000B57E_.wvu.PrintTitles" sId="1"/>
    <undo index="0" exp="area" ref3D="1" dr="$A$6:$XFD$6" dn="Z_452C56A1_7A56_4ADE_A5CF_E260228787E3_.wvu.PrintTitles" sId="1"/>
    <undo index="0" exp="area" ref3D="1" dr="$A$6:$XFD$6" dn="Z_3B5575E9_696E_4E1F_8BBE_8483CF318052_.wvu.PrintTitles" sId="1"/>
    <undo index="0" exp="area" ref3D="1" dr="$A$6:$XFD$6" dn="Z_221AFC77_C97B_4D44_8163_7AA758A08BF9_.wvu.PrintTitles" sId="1"/>
    <undo index="0" exp="area" ref3D="1" dr="$A$86:$XFD$86" dn="Z_1BDFBE17_25BB_4BB9_B67F_4757B39B2D64_.wvu.Rows" sId="1"/>
    <rfmt sheetId="1" xfDxf="1" sqref="K1:K1048576" start="0" length="0">
      <dxf>
        <font>
          <sz val="11"/>
        </font>
        <fill>
          <patternFill patternType="solid">
            <bgColor rgb="FFFFC000"/>
          </patternFill>
        </fill>
      </dxf>
    </rfmt>
    <rfmt sheetId="1" sqref="K5" start="0" length="0">
      <dxf>
        <font>
          <b/>
          <sz val="11"/>
        </font>
      </dxf>
    </rfmt>
    <rfmt sheetId="1" sqref="K6" start="0" length="0">
      <dxf>
        <font>
          <sz val="12"/>
        </font>
      </dxf>
    </rfmt>
    <rfmt sheetId="1" sqref="K8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9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10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11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12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13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14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15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16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17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18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19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20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21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22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23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24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25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26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27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28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29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30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31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32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33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34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35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36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37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38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39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40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41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42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43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44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45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46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47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48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49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50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51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52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53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54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55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56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57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58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59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60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61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62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63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64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65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66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67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68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69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70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71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72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73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74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75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76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77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78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79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80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81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82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83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84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85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86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87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88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89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90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91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92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93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94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95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96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97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98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99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100" start="0" length="0">
      <dxf>
        <font>
          <b/>
          <sz val="16"/>
          <color rgb="FFFF0000"/>
          <name val="Times New Roman"/>
          <scheme val="none"/>
        </font>
        <numFmt numFmtId="165" formatCode="0.0"/>
      </dxf>
    </rfmt>
    <rfmt sheetId="1" sqref="K101" start="0" length="0">
      <dxf>
        <font>
          <b/>
          <sz val="16"/>
          <color rgb="FFFF0000"/>
          <name val="Times New Roman"/>
          <scheme val="none"/>
        </font>
        <numFmt numFmtId="165" formatCode="0.0"/>
      </dxf>
    </rfmt>
    <rfmt sheetId="1" sqref="K102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103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104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105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106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107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108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109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110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111" start="0" length="0">
      <dxf>
        <font>
          <b/>
          <sz val="16"/>
          <color rgb="FFFF0000"/>
          <name val="Times New Roman"/>
          <scheme val="none"/>
        </font>
        <numFmt numFmtId="165" formatCode="0.0"/>
      </dxf>
    </rfmt>
    <rfmt sheetId="1" sqref="K112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113" start="0" length="0">
      <dxf>
        <font>
          <b/>
          <sz val="16"/>
          <color rgb="FFFF0000"/>
          <name val="Times New Roman"/>
          <scheme val="none"/>
        </font>
        <numFmt numFmtId="165" formatCode="0.0"/>
      </dxf>
    </rfmt>
    <rfmt sheetId="1" sqref="K114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115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116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117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118" start="0" length="0">
      <dxf>
        <font>
          <b/>
          <sz val="16"/>
          <name val="Times New Roman"/>
          <scheme val="none"/>
        </font>
        <numFmt numFmtId="165" formatCode="0.0"/>
      </dxf>
    </rfmt>
    <rcc rId="0" sId="1" dxf="1">
      <nc r="K119">
        <f>C119-#REF!</f>
      </nc>
      <ndxf>
        <font>
          <b/>
          <sz val="16"/>
          <name val="Times New Roman"/>
          <scheme val="none"/>
        </font>
        <numFmt numFmtId="165" formatCode="0.0"/>
      </ndxf>
    </rcc>
    <rfmt sheetId="1" sqref="K120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121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122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123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124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125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126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127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128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129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130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131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132" start="0" length="0">
      <dxf>
        <font>
          <b/>
          <sz val="16"/>
          <name val="Times New Roman"/>
          <scheme val="none"/>
        </font>
        <numFmt numFmtId="165" formatCode="0.0"/>
      </dxf>
    </rfmt>
    <rcc rId="0" sId="1" dxf="1">
      <nc r="K133">
        <f>C133-#REF!</f>
      </nc>
      <ndxf>
        <font>
          <b/>
          <sz val="16"/>
          <name val="Times New Roman"/>
          <scheme val="none"/>
        </font>
        <numFmt numFmtId="165" formatCode="0.0"/>
      </ndxf>
    </rcc>
    <rfmt sheetId="1" sqref="K134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135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136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137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138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139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140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141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142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143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144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145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146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147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148" start="0" length="0">
      <dxf>
        <font>
          <b/>
          <sz val="16"/>
          <name val="Times New Roman"/>
          <scheme val="none"/>
        </font>
        <numFmt numFmtId="165" formatCode="0.0"/>
      </dxf>
    </rfmt>
    <rcc rId="0" sId="1" dxf="1">
      <nc r="K149">
        <f>C149-#REF!</f>
      </nc>
      <ndxf>
        <font>
          <b/>
          <sz val="16"/>
          <name val="Times New Roman"/>
          <scheme val="none"/>
        </font>
        <numFmt numFmtId="165" formatCode="0.0"/>
      </ndxf>
    </rcc>
    <rfmt sheetId="1" sqref="K150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151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152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153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154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155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156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157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158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159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160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161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162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163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164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165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166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167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168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169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170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171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172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173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174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175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176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177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178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179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180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181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182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183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184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185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186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187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188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189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190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191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192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193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194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195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196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197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198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199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200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201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202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203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204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205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206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207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208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209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210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211" start="0" length="0">
      <dxf>
        <font>
          <b/>
          <sz val="16"/>
          <name val="Times New Roman"/>
          <scheme val="none"/>
        </font>
        <numFmt numFmtId="165" formatCode="0.0"/>
      </dxf>
    </rfmt>
    <rcc rId="0" sId="1" dxf="1">
      <nc r="K212">
        <f>C212-#REF!</f>
      </nc>
      <ndxf>
        <font>
          <b/>
          <sz val="16"/>
          <name val="Times New Roman"/>
          <scheme val="none"/>
        </font>
        <numFmt numFmtId="165" formatCode="0.0"/>
      </ndxf>
    </rcc>
    <rfmt sheetId="1" sqref="K213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214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215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216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217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218" start="0" length="0">
      <dxf>
        <font>
          <b/>
          <sz val="16"/>
          <name val="Times New Roman"/>
          <scheme val="none"/>
        </font>
        <numFmt numFmtId="165" formatCode="0.0"/>
      </dxf>
    </rfmt>
    <rcc rId="0" sId="1" dxf="1">
      <nc r="K219">
        <f>C219-#REF!</f>
      </nc>
      <ndxf>
        <font>
          <b/>
          <sz val="16"/>
          <name val="Times New Roman"/>
          <scheme val="none"/>
        </font>
        <numFmt numFmtId="165" formatCode="0.0"/>
      </ndxf>
    </rcc>
    <rfmt sheetId="1" sqref="K220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221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222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223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224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225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226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227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228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229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230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231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232" start="0" length="0">
      <dxf>
        <font>
          <b/>
          <sz val="16"/>
          <name val="Times New Roman"/>
          <scheme val="none"/>
        </font>
        <numFmt numFmtId="165" formatCode="0.0"/>
      </dxf>
    </rfmt>
    <rcc rId="0" sId="1" dxf="1">
      <nc r="K233">
        <f>C233-#REF!</f>
      </nc>
      <ndxf>
        <font>
          <b/>
          <sz val="16"/>
          <name val="Times New Roman"/>
          <scheme val="none"/>
        </font>
        <numFmt numFmtId="165" formatCode="0.0"/>
      </ndxf>
    </rcc>
    <rfmt sheetId="1" sqref="K234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235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236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237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238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239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240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241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242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243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244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245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246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247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248" start="0" length="0">
      <dxf>
        <font>
          <b/>
          <sz val="16"/>
          <name val="Times New Roman"/>
          <scheme val="none"/>
        </font>
        <numFmt numFmtId="165" formatCode="0.0"/>
      </dxf>
    </rfmt>
    <rcc rId="0" sId="1" dxf="1">
      <nc r="K249">
        <f>C235-#REF!</f>
      </nc>
      <ndxf>
        <font>
          <b/>
          <sz val="16"/>
          <name val="Times New Roman"/>
          <scheme val="none"/>
        </font>
        <numFmt numFmtId="165" formatCode="0.0"/>
      </ndxf>
    </rcc>
    <rfmt sheetId="1" sqref="K250" start="0" length="0">
      <dxf>
        <font>
          <b/>
          <sz val="16"/>
          <name val="Times New Roman"/>
          <scheme val="none"/>
        </font>
        <numFmt numFmtId="165" formatCode="0.0"/>
      </dxf>
    </rfmt>
    <rcc rId="0" sId="1" dxf="1">
      <nc r="K251">
        <f>C251-#REF!</f>
      </nc>
      <ndxf>
        <font>
          <b/>
          <sz val="16"/>
          <name val="Times New Roman"/>
          <scheme val="none"/>
        </font>
        <numFmt numFmtId="165" formatCode="0.0"/>
      </ndxf>
    </rcc>
    <rfmt sheetId="1" sqref="K252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253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254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255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256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257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258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259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260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261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262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263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264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265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266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267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268" start="0" length="0">
      <dxf>
        <font>
          <b/>
          <sz val="16"/>
          <name val="Times New Roman"/>
          <scheme val="none"/>
        </font>
        <numFmt numFmtId="165" formatCode="0.0"/>
      </dxf>
    </rfmt>
    <rcc rId="0" sId="1" dxf="1">
      <nc r="K269">
        <f>C269-#REF!</f>
      </nc>
      <ndxf>
        <font>
          <b/>
          <sz val="16"/>
          <name val="Times New Roman"/>
          <scheme val="none"/>
        </font>
        <numFmt numFmtId="165" formatCode="0.0"/>
      </ndxf>
    </rcc>
    <rfmt sheetId="1" sqref="K270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271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272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273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274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275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276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277" start="0" length="0">
      <dxf>
        <font>
          <b/>
          <sz val="16"/>
          <name val="Times New Roman"/>
          <scheme val="none"/>
        </font>
        <numFmt numFmtId="165" formatCode="0.0"/>
      </dxf>
    </rfmt>
    <rcc rId="0" sId="1" dxf="1">
      <nc r="K278">
        <f>C278-#REF!</f>
      </nc>
      <ndxf>
        <font>
          <b/>
          <sz val="16"/>
          <name val="Times New Roman"/>
          <scheme val="none"/>
        </font>
        <numFmt numFmtId="165" formatCode="0.0"/>
      </ndxf>
    </rcc>
    <rfmt sheetId="1" sqref="K279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280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281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282" start="0" length="0">
      <dxf>
        <font>
          <b/>
          <sz val="16"/>
          <name val="Times New Roman"/>
          <scheme val="none"/>
        </font>
        <numFmt numFmtId="165" formatCode="0.0"/>
      </dxf>
    </rfmt>
    <rcc rId="0" sId="1" dxf="1">
      <nc r="K283">
        <f>C283-#REF!</f>
      </nc>
      <ndxf>
        <font>
          <b/>
          <sz val="16"/>
          <name val="Times New Roman"/>
          <scheme val="none"/>
        </font>
        <numFmt numFmtId="165" formatCode="0.0"/>
      </ndxf>
    </rcc>
    <rfmt sheetId="1" sqref="K284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285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286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287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288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289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290" start="0" length="0">
      <dxf>
        <font>
          <b/>
          <sz val="16"/>
          <name val="Times New Roman"/>
          <scheme val="none"/>
        </font>
        <numFmt numFmtId="165" formatCode="0.0"/>
      </dxf>
    </rfmt>
    <rcc rId="0" sId="1" dxf="1">
      <nc r="K291">
        <f>C291-#REF!</f>
      </nc>
      <ndxf>
        <font>
          <b/>
          <sz val="16"/>
          <name val="Times New Roman"/>
          <scheme val="none"/>
        </font>
        <numFmt numFmtId="165" formatCode="0.0"/>
      </ndxf>
    </rcc>
    <rcc rId="0" sId="1" dxf="1">
      <nc r="K292">
        <f>C292-#REF!</f>
      </nc>
      <ndxf>
        <font>
          <b/>
          <sz val="16"/>
          <name val="Times New Roman"/>
          <scheme val="none"/>
        </font>
        <numFmt numFmtId="165" formatCode="0.0"/>
      </ndxf>
    </rcc>
    <rfmt sheetId="1" sqref="K293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294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295" start="0" length="0">
      <dxf>
        <font>
          <b/>
          <sz val="16"/>
          <name val="Times New Roman"/>
          <scheme val="none"/>
        </font>
        <numFmt numFmtId="165" formatCode="0.0"/>
      </dxf>
    </rfmt>
    <rcc rId="0" sId="1" dxf="1">
      <nc r="K296">
        <f>C296-#REF!</f>
      </nc>
      <ndxf>
        <font>
          <b/>
          <sz val="16"/>
          <name val="Times New Roman"/>
          <scheme val="none"/>
        </font>
        <numFmt numFmtId="165" formatCode="0.0"/>
      </ndxf>
    </rcc>
    <rfmt sheetId="1" sqref="K297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298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299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300" start="0" length="0">
      <dxf>
        <font>
          <b/>
          <sz val="16"/>
          <name val="Times New Roman"/>
          <scheme val="none"/>
        </font>
        <numFmt numFmtId="165" formatCode="0.0"/>
      </dxf>
    </rfmt>
    <rcc rId="0" sId="1" dxf="1">
      <nc r="K301">
        <f>C301-#REF!</f>
      </nc>
      <ndxf>
        <font>
          <b/>
          <sz val="16"/>
          <name val="Times New Roman"/>
          <scheme val="none"/>
        </font>
        <numFmt numFmtId="165" formatCode="0.0"/>
      </ndxf>
    </rcc>
    <rfmt sheetId="1" sqref="K302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303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304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305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306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307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308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309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310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311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312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313" start="0" length="0">
      <dxf>
        <font>
          <b/>
          <sz val="16"/>
          <name val="Times New Roman"/>
          <scheme val="none"/>
        </font>
        <numFmt numFmtId="165" formatCode="0.0"/>
      </dxf>
    </rfmt>
  </rrc>
  <rrc rId="1500" sId="1" ref="K1:K1048576" action="deleteCol">
    <undo index="0" exp="area" ref3D="1" dr="$A$6:$XFD$6" dn="Z_966D3932_E429_4C59_AC55_697D9EEA620A_.wvu.PrintTitles" sId="1"/>
    <undo index="0" exp="area" ref3D="1" dr="$A$6:$XFD$6" dn="Заголовки_для_печати" sId="1"/>
    <undo index="0" exp="area" ref3D="1" dr="$A$6:$XFD$6" dn="Z_E147D13D_D04D_431E_888C_5A9AE670FC44_.wvu.PrintTitles" sId="1"/>
    <undo index="0" exp="area" ref3D="1" dr="$A$201:$XFD$203" dn="Z_D0621073_25BE_47D7_AC33_51146458D41C_.wvu.Rows" sId="1"/>
    <undo index="0" exp="area" ref3D="1" dr="$A$201:$XFD$203" dn="Z_9BFA17BE_4413_48EA_8DFA_9D7972E1D966_.wvu.Rows" sId="1"/>
    <undo index="0" exp="area" ref3D="1" dr="$A$6:$XFD$6" dn="Z_95A7493F_2B11_406A_BB91_458FD9DC3BAE_.wvu.PrintTitles" sId="1"/>
    <undo index="0" exp="area" ref3D="1" dr="$A$6:$XFD$6" dn="Z_8FB1E024_9866_4CAD_B900_0CCFEA27B234_.wvu.PrintTitles" sId="1"/>
    <undo index="0" exp="area" ref3D="1" dr="$A$6:$XFD$6" dn="Z_5EEB5DC5_097B_47D6_81BA_F19E1000B57E_.wvu.PrintTitles" sId="1"/>
    <undo index="0" exp="area" ref3D="1" dr="$A$6:$XFD$6" dn="Z_452C56A1_7A56_4ADE_A5CF_E260228787E3_.wvu.PrintTitles" sId="1"/>
    <undo index="0" exp="area" ref3D="1" dr="$A$6:$XFD$6" dn="Z_3B5575E9_696E_4E1F_8BBE_8483CF318052_.wvu.PrintTitles" sId="1"/>
    <undo index="0" exp="area" ref3D="1" dr="$A$6:$XFD$6" dn="Z_221AFC77_C97B_4D44_8163_7AA758A08BF9_.wvu.PrintTitles" sId="1"/>
    <undo index="0" exp="area" ref3D="1" dr="$A$86:$XFD$86" dn="Z_1BDFBE17_25BB_4BB9_B67F_4757B39B2D64_.wvu.Rows" sId="1"/>
    <rfmt sheetId="1" xfDxf="1" sqref="K1:K1048576" start="0" length="0">
      <dxf>
        <font>
          <sz val="11"/>
        </font>
        <fill>
          <patternFill patternType="solid">
            <bgColor rgb="FF92D050"/>
          </patternFill>
        </fill>
      </dxf>
    </rfmt>
    <rcc rId="0" sId="1">
      <nc r="K4" t="inlineStr">
        <is>
          <t>Спеціальний</t>
        </is>
      </nc>
    </rcc>
    <rfmt sheetId="1" sqref="K5" start="0" length="0">
      <dxf>
        <font>
          <b/>
          <sz val="11"/>
        </font>
      </dxf>
    </rfmt>
    <rfmt sheetId="1" sqref="K6" start="0" length="0">
      <dxf>
        <font>
          <sz val="12"/>
        </font>
      </dxf>
    </rfmt>
    <rfmt sheetId="1" sqref="K8" start="0" length="0">
      <dxf>
        <font>
          <b/>
          <sz val="16"/>
          <name val="Times New Roman"/>
          <scheme val="none"/>
        </font>
      </dxf>
    </rfmt>
    <rfmt sheetId="1" sqref="K10" start="0" length="0">
      <dxf>
        <font>
          <sz val="11"/>
          <color indexed="8"/>
        </font>
      </dxf>
    </rfmt>
    <rfmt sheetId="1" sqref="K11" start="0" length="0">
      <dxf>
        <font>
          <sz val="11"/>
          <color indexed="8"/>
        </font>
      </dxf>
    </rfmt>
    <rfmt sheetId="1" sqref="K12" start="0" length="0">
      <dxf>
        <font>
          <sz val="11"/>
          <color indexed="8"/>
        </font>
      </dxf>
    </rfmt>
    <rfmt sheetId="1" sqref="K13" start="0" length="0">
      <dxf>
        <font>
          <sz val="11"/>
          <color indexed="8"/>
        </font>
      </dxf>
    </rfmt>
    <rfmt sheetId="1" sqref="K14" start="0" length="0">
      <dxf>
        <font>
          <sz val="11"/>
          <color indexed="8"/>
        </font>
      </dxf>
    </rfmt>
    <rfmt sheetId="1" sqref="K15" start="0" length="0">
      <dxf>
        <font>
          <sz val="11"/>
          <color indexed="8"/>
        </font>
      </dxf>
    </rfmt>
    <rfmt sheetId="1" sqref="K16" start="0" length="0">
      <dxf>
        <font>
          <sz val="11"/>
          <color indexed="8"/>
        </font>
      </dxf>
    </rfmt>
    <rfmt sheetId="1" sqref="K17" start="0" length="0">
      <dxf>
        <font>
          <sz val="11"/>
          <color indexed="8"/>
        </font>
      </dxf>
    </rfmt>
    <rfmt sheetId="1" sqref="K18" start="0" length="0">
      <dxf>
        <font>
          <sz val="11"/>
          <color indexed="8"/>
        </font>
      </dxf>
    </rfmt>
    <rfmt sheetId="1" sqref="K19" start="0" length="0">
      <dxf>
        <font>
          <sz val="11"/>
          <color indexed="8"/>
        </font>
      </dxf>
    </rfmt>
    <rfmt sheetId="1" sqref="K20" start="0" length="0">
      <dxf>
        <font>
          <sz val="11"/>
          <color indexed="8"/>
        </font>
      </dxf>
    </rfmt>
    <rfmt sheetId="1" sqref="K21" start="0" length="0">
      <dxf>
        <font>
          <sz val="11"/>
          <color indexed="8"/>
        </font>
      </dxf>
    </rfmt>
    <rfmt sheetId="1" sqref="K22" start="0" length="0">
      <dxf>
        <font>
          <sz val="11"/>
          <color indexed="8"/>
        </font>
      </dxf>
    </rfmt>
    <rfmt sheetId="1" sqref="K23" start="0" length="0">
      <dxf>
        <font>
          <sz val="11"/>
          <color indexed="8"/>
        </font>
      </dxf>
    </rfmt>
    <rfmt sheetId="1" sqref="K24" start="0" length="0">
      <dxf>
        <font>
          <sz val="11"/>
          <color indexed="8"/>
        </font>
      </dxf>
    </rfmt>
    <rfmt sheetId="1" sqref="K25" start="0" length="0">
      <dxf>
        <font>
          <sz val="11"/>
          <color indexed="8"/>
        </font>
      </dxf>
    </rfmt>
    <rfmt sheetId="1" sqref="K26" start="0" length="0">
      <dxf>
        <font>
          <sz val="11"/>
          <color indexed="8"/>
        </font>
      </dxf>
    </rfmt>
    <rfmt sheetId="1" sqref="K27" start="0" length="0">
      <dxf>
        <font>
          <sz val="11"/>
          <color indexed="8"/>
        </font>
      </dxf>
    </rfmt>
    <rfmt sheetId="1" sqref="K47" start="0" length="0">
      <dxf>
        <font>
          <b/>
          <sz val="16"/>
          <color indexed="8"/>
          <name val="Times New Roman"/>
          <scheme val="none"/>
        </font>
      </dxf>
    </rfmt>
    <rfmt sheetId="1" sqref="K79" start="0" length="0">
      <dxf>
        <font>
          <sz val="14"/>
        </font>
      </dxf>
    </rfmt>
    <rfmt sheetId="1" sqref="K81" start="0" length="0">
      <dxf>
        <font>
          <sz val="11"/>
          <color rgb="FFFF0000"/>
        </font>
      </dxf>
    </rfmt>
    <rfmt sheetId="1" sqref="K82" start="0" length="0">
      <dxf>
        <font>
          <b/>
          <sz val="11"/>
          <color indexed="8"/>
        </font>
      </dxf>
    </rfmt>
    <rfmt sheetId="1" sqref="K83" start="0" length="0">
      <dxf>
        <font>
          <b/>
          <sz val="16"/>
          <name val="Times New Roman"/>
          <scheme val="none"/>
        </font>
      </dxf>
    </rfmt>
    <rfmt sheetId="1" sqref="K90" start="0" length="0">
      <dxf>
        <font>
          <b/>
          <sz val="11"/>
        </font>
      </dxf>
    </rfmt>
    <rfmt sheetId="1" sqref="K94" start="0" length="0">
      <dxf>
        <font>
          <sz val="11"/>
          <name val="Times New Roman"/>
          <scheme val="none"/>
        </font>
      </dxf>
    </rfmt>
    <rfmt sheetId="1" sqref="K100" start="0" length="0">
      <dxf>
        <font>
          <sz val="11"/>
          <color rgb="FFFF0000"/>
        </font>
      </dxf>
    </rfmt>
    <rfmt sheetId="1" sqref="K101" start="0" length="0">
      <dxf>
        <font>
          <sz val="11"/>
          <color rgb="FFFF0000"/>
        </font>
      </dxf>
    </rfmt>
    <rfmt sheetId="1" sqref="K111" start="0" length="0">
      <dxf>
        <font>
          <sz val="11"/>
          <color rgb="FFFF0000"/>
        </font>
      </dxf>
    </rfmt>
    <rfmt sheetId="1" sqref="K113" start="0" length="0">
      <dxf>
        <font>
          <sz val="11"/>
          <color rgb="FFFF0000"/>
        </font>
      </dxf>
    </rfmt>
  </rrc>
  <rrc rId="1501" sId="1" ref="K1:K1048576" action="deleteCol">
    <undo index="0" exp="area" ref3D="1" dr="$A$6:$XFD$6" dn="Z_966D3932_E429_4C59_AC55_697D9EEA620A_.wvu.PrintTitles" sId="1"/>
    <undo index="0" exp="area" ref3D="1" dr="$A$6:$XFD$6" dn="Заголовки_для_печати" sId="1"/>
    <undo index="0" exp="area" ref3D="1" dr="$A$6:$XFD$6" dn="Z_E147D13D_D04D_431E_888C_5A9AE670FC44_.wvu.PrintTitles" sId="1"/>
    <undo index="0" exp="area" ref3D="1" dr="$A$201:$XFD$203" dn="Z_D0621073_25BE_47D7_AC33_51146458D41C_.wvu.Rows" sId="1"/>
    <undo index="0" exp="area" ref3D="1" dr="$A$201:$XFD$203" dn="Z_9BFA17BE_4413_48EA_8DFA_9D7972E1D966_.wvu.Rows" sId="1"/>
    <undo index="0" exp="area" ref3D="1" dr="$A$6:$XFD$6" dn="Z_95A7493F_2B11_406A_BB91_458FD9DC3BAE_.wvu.PrintTitles" sId="1"/>
    <undo index="0" exp="area" ref3D="1" dr="$A$6:$XFD$6" dn="Z_8FB1E024_9866_4CAD_B900_0CCFEA27B234_.wvu.PrintTitles" sId="1"/>
    <undo index="0" exp="area" ref3D="1" dr="$A$6:$XFD$6" dn="Z_5EEB5DC5_097B_47D6_81BA_F19E1000B57E_.wvu.PrintTitles" sId="1"/>
    <undo index="0" exp="area" ref3D="1" dr="$A$6:$XFD$6" dn="Z_452C56A1_7A56_4ADE_A5CF_E260228787E3_.wvu.PrintTitles" sId="1"/>
    <undo index="0" exp="area" ref3D="1" dr="$A$6:$XFD$6" dn="Z_3B5575E9_696E_4E1F_8BBE_8483CF318052_.wvu.PrintTitles" sId="1"/>
    <undo index="0" exp="area" ref3D="1" dr="$A$6:$XFD$6" dn="Z_221AFC77_C97B_4D44_8163_7AA758A08BF9_.wvu.PrintTitles" sId="1"/>
    <undo index="0" exp="area" ref3D="1" dr="$A$86:$XFD$86" dn="Z_1BDFBE17_25BB_4BB9_B67F_4757B39B2D64_.wvu.Rows" sId="1"/>
    <rfmt sheetId="1" xfDxf="1" sqref="K1:K1048576" start="0" length="0">
      <dxf>
        <font>
          <sz val="11"/>
        </font>
        <fill>
          <patternFill patternType="solid">
            <bgColor rgb="FF92D050"/>
          </patternFill>
        </fill>
      </dxf>
    </rfmt>
    <rfmt sheetId="1" sqref="K5" start="0" length="0">
      <dxf>
        <font>
          <b/>
          <sz val="11"/>
        </font>
      </dxf>
    </rfmt>
    <rfmt sheetId="1" sqref="K6" start="0" length="0">
      <dxf>
        <font>
          <sz val="12"/>
        </font>
      </dxf>
    </rfmt>
    <rfmt sheetId="1" sqref="K8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9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10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11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12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13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14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15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16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17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18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19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20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21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22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23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24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25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26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27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28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29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30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31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32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33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34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35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36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37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38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39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40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41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42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43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44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45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46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47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48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49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50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51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52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53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54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55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56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57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58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59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60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61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62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63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64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65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66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67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68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69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70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71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72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73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74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75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76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77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78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79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80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81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82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83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84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85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86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87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88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89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90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91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92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93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94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95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96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97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98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99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100" start="0" length="0">
      <dxf>
        <font>
          <b/>
          <sz val="16"/>
          <color rgb="FFFF0000"/>
          <name val="Times New Roman"/>
          <scheme val="none"/>
        </font>
        <numFmt numFmtId="165" formatCode="0.0"/>
      </dxf>
    </rfmt>
    <rfmt sheetId="1" sqref="K101" start="0" length="0">
      <dxf>
        <font>
          <b/>
          <sz val="16"/>
          <color rgb="FFFF0000"/>
          <name val="Times New Roman"/>
          <scheme val="none"/>
        </font>
        <numFmt numFmtId="165" formatCode="0.0"/>
      </dxf>
    </rfmt>
    <rfmt sheetId="1" sqref="K102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103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104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105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106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107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108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109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110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111" start="0" length="0">
      <dxf>
        <font>
          <b/>
          <sz val="16"/>
          <color rgb="FFFF0000"/>
          <name val="Times New Roman"/>
          <scheme val="none"/>
        </font>
        <numFmt numFmtId="165" formatCode="0.0"/>
      </dxf>
    </rfmt>
    <rfmt sheetId="1" sqref="K112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113" start="0" length="0">
      <dxf>
        <font>
          <b/>
          <sz val="16"/>
          <color rgb="FFFF0000"/>
          <name val="Times New Roman"/>
          <scheme val="none"/>
        </font>
        <numFmt numFmtId="165" formatCode="0.0"/>
      </dxf>
    </rfmt>
    <rfmt sheetId="1" sqref="K114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115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116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117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118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119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120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121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122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123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124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125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126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127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128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129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130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131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132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133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134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135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136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137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138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139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140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141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142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143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144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145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146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147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148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149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150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151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152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153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154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155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156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157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158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159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160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161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162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163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164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165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166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167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168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169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170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171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172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173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174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175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176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177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178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179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180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181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182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183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184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185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186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187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188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189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190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191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192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193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194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195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196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197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198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199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200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201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202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203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204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205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206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207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208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209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210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211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212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213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214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215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216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217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218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219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220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221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222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223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224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225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226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227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228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229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230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231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232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233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234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235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236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237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238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239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240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241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242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243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244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245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246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247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248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249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250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251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252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253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254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255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256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257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258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259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260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261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262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263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264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265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266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267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268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269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270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271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272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273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274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275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276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277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278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279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280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281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282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283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284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285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286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287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288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289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290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291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292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293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294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295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296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297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298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299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300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301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302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303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304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305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306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307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308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309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310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311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312" start="0" length="0">
      <dxf>
        <font>
          <b/>
          <sz val="16"/>
          <name val="Times New Roman"/>
          <scheme val="none"/>
        </font>
        <numFmt numFmtId="165" formatCode="0.0"/>
      </dxf>
    </rfmt>
    <rfmt sheetId="1" sqref="K313" start="0" length="0">
      <dxf>
        <font>
          <b/>
          <sz val="16"/>
          <name val="Times New Roman"/>
          <scheme val="none"/>
        </font>
        <numFmt numFmtId="165" formatCode="0.0"/>
      </dxf>
    </rfmt>
  </rrc>
  <rrc rId="1502" sId="1" ref="K1:K1048576" action="deleteCol">
    <undo index="0" exp="area" ref3D="1" dr="$A$6:$XFD$6" dn="Z_966D3932_E429_4C59_AC55_697D9EEA620A_.wvu.PrintTitles" sId="1"/>
    <undo index="0" exp="area" ref3D="1" dr="$A$6:$XFD$6" dn="Заголовки_для_печати" sId="1"/>
    <undo index="0" exp="area" ref3D="1" dr="$A$6:$XFD$6" dn="Z_E147D13D_D04D_431E_888C_5A9AE670FC44_.wvu.PrintTitles" sId="1"/>
    <undo index="0" exp="area" ref3D="1" dr="$A$201:$XFD$203" dn="Z_D0621073_25BE_47D7_AC33_51146458D41C_.wvu.Rows" sId="1"/>
    <undo index="0" exp="area" ref3D="1" dr="$A$201:$XFD$203" dn="Z_9BFA17BE_4413_48EA_8DFA_9D7972E1D966_.wvu.Rows" sId="1"/>
    <undo index="0" exp="area" ref3D="1" dr="$A$6:$XFD$6" dn="Z_95A7493F_2B11_406A_BB91_458FD9DC3BAE_.wvu.PrintTitles" sId="1"/>
    <undo index="0" exp="area" ref3D="1" dr="$A$6:$XFD$6" dn="Z_8FB1E024_9866_4CAD_B900_0CCFEA27B234_.wvu.PrintTitles" sId="1"/>
    <undo index="0" exp="area" ref3D="1" dr="$A$6:$XFD$6" dn="Z_5EEB5DC5_097B_47D6_81BA_F19E1000B57E_.wvu.PrintTitles" sId="1"/>
    <undo index="0" exp="area" ref3D="1" dr="$A$6:$XFD$6" dn="Z_452C56A1_7A56_4ADE_A5CF_E260228787E3_.wvu.PrintTitles" sId="1"/>
    <undo index="0" exp="area" ref3D="1" dr="$A$6:$XFD$6" dn="Z_3B5575E9_696E_4E1F_8BBE_8483CF318052_.wvu.PrintTitles" sId="1"/>
    <undo index="0" exp="area" ref3D="1" dr="$A$6:$XFD$6" dn="Z_221AFC77_C97B_4D44_8163_7AA758A08BF9_.wvu.PrintTitles" sId="1"/>
    <undo index="0" exp="area" ref3D="1" dr="$A$86:$XFD$86" dn="Z_1BDFBE17_25BB_4BB9_B67F_4757B39B2D64_.wvu.Rows" sId="1"/>
    <rfmt sheetId="1" xfDxf="1" sqref="K1:K1048576" start="0" length="0">
      <dxf>
        <font>
          <sz val="11"/>
        </font>
      </dxf>
    </rfmt>
    <rfmt sheetId="1" sqref="K5" start="0" length="0">
      <dxf>
        <font>
          <b/>
          <sz val="11"/>
        </font>
      </dxf>
    </rfmt>
    <rfmt sheetId="1" sqref="K6" start="0" length="0">
      <dxf>
        <font>
          <sz val="12"/>
        </font>
      </dxf>
    </rfmt>
    <rfmt sheetId="1" sqref="K8" start="0" length="0">
      <dxf>
        <numFmt numFmtId="165" formatCode="0.0"/>
      </dxf>
    </rfmt>
    <rfmt sheetId="1" sqref="K9" start="0" length="0">
      <dxf>
        <numFmt numFmtId="165" formatCode="0.0"/>
      </dxf>
    </rfmt>
    <rfmt sheetId="1" sqref="K10" start="0" length="0">
      <dxf>
        <numFmt numFmtId="165" formatCode="0.0"/>
      </dxf>
    </rfmt>
    <rfmt sheetId="1" sqref="K11" start="0" length="0">
      <dxf>
        <numFmt numFmtId="165" formatCode="0.0"/>
      </dxf>
    </rfmt>
    <rfmt sheetId="1" sqref="K12" start="0" length="0">
      <dxf>
        <numFmt numFmtId="165" formatCode="0.0"/>
      </dxf>
    </rfmt>
    <rfmt sheetId="1" sqref="K13" start="0" length="0">
      <dxf>
        <numFmt numFmtId="165" formatCode="0.0"/>
      </dxf>
    </rfmt>
    <rfmt sheetId="1" sqref="K14" start="0" length="0">
      <dxf>
        <numFmt numFmtId="165" formatCode="0.0"/>
      </dxf>
    </rfmt>
    <rfmt sheetId="1" sqref="K15" start="0" length="0">
      <dxf>
        <numFmt numFmtId="165" formatCode="0.0"/>
      </dxf>
    </rfmt>
    <rfmt sheetId="1" sqref="K16" start="0" length="0">
      <dxf>
        <numFmt numFmtId="165" formatCode="0.0"/>
      </dxf>
    </rfmt>
    <rfmt sheetId="1" sqref="K17" start="0" length="0">
      <dxf>
        <numFmt numFmtId="165" formatCode="0.0"/>
      </dxf>
    </rfmt>
    <rfmt sheetId="1" sqref="K18" start="0" length="0">
      <dxf>
        <numFmt numFmtId="165" formatCode="0.0"/>
      </dxf>
    </rfmt>
    <rfmt sheetId="1" sqref="K19" start="0" length="0">
      <dxf>
        <numFmt numFmtId="165" formatCode="0.0"/>
      </dxf>
    </rfmt>
    <rfmt sheetId="1" sqref="K20" start="0" length="0">
      <dxf>
        <numFmt numFmtId="165" formatCode="0.0"/>
      </dxf>
    </rfmt>
    <rfmt sheetId="1" sqref="K21" start="0" length="0">
      <dxf>
        <numFmt numFmtId="165" formatCode="0.0"/>
      </dxf>
    </rfmt>
    <rfmt sheetId="1" sqref="K22" start="0" length="0">
      <dxf>
        <numFmt numFmtId="165" formatCode="0.0"/>
      </dxf>
    </rfmt>
    <rfmt sheetId="1" sqref="K23" start="0" length="0">
      <dxf>
        <numFmt numFmtId="165" formatCode="0.0"/>
      </dxf>
    </rfmt>
    <rfmt sheetId="1" sqref="K24" start="0" length="0">
      <dxf>
        <numFmt numFmtId="165" formatCode="0.0"/>
      </dxf>
    </rfmt>
    <rfmt sheetId="1" sqref="K25" start="0" length="0">
      <dxf>
        <numFmt numFmtId="165" formatCode="0.0"/>
      </dxf>
    </rfmt>
    <rfmt sheetId="1" sqref="K26" start="0" length="0">
      <dxf>
        <numFmt numFmtId="165" formatCode="0.0"/>
      </dxf>
    </rfmt>
    <rfmt sheetId="1" sqref="K27" start="0" length="0">
      <dxf>
        <numFmt numFmtId="165" formatCode="0.0"/>
      </dxf>
    </rfmt>
    <rfmt sheetId="1" sqref="K28" start="0" length="0">
      <dxf>
        <numFmt numFmtId="165" formatCode="0.0"/>
      </dxf>
    </rfmt>
    <rfmt sheetId="1" sqref="K29" start="0" length="0">
      <dxf>
        <numFmt numFmtId="165" formatCode="0.0"/>
      </dxf>
    </rfmt>
    <rfmt sheetId="1" sqref="K30" start="0" length="0">
      <dxf>
        <numFmt numFmtId="165" formatCode="0.0"/>
      </dxf>
    </rfmt>
    <rfmt sheetId="1" sqref="K31" start="0" length="0">
      <dxf>
        <numFmt numFmtId="165" formatCode="0.0"/>
      </dxf>
    </rfmt>
    <rfmt sheetId="1" sqref="K32" start="0" length="0">
      <dxf>
        <numFmt numFmtId="165" formatCode="0.0"/>
      </dxf>
    </rfmt>
    <rfmt sheetId="1" sqref="K33" start="0" length="0">
      <dxf>
        <numFmt numFmtId="165" formatCode="0.0"/>
      </dxf>
    </rfmt>
    <rfmt sheetId="1" sqref="K34" start="0" length="0">
      <dxf>
        <numFmt numFmtId="165" formatCode="0.0"/>
      </dxf>
    </rfmt>
    <rfmt sheetId="1" sqref="K35" start="0" length="0">
      <dxf>
        <numFmt numFmtId="165" formatCode="0.0"/>
      </dxf>
    </rfmt>
    <rfmt sheetId="1" sqref="K36" start="0" length="0">
      <dxf>
        <numFmt numFmtId="165" formatCode="0.0"/>
      </dxf>
    </rfmt>
    <rfmt sheetId="1" sqref="K37" start="0" length="0">
      <dxf>
        <numFmt numFmtId="165" formatCode="0.0"/>
      </dxf>
    </rfmt>
    <rfmt sheetId="1" sqref="K38" start="0" length="0">
      <dxf>
        <numFmt numFmtId="165" formatCode="0.0"/>
      </dxf>
    </rfmt>
    <rfmt sheetId="1" sqref="K39" start="0" length="0">
      <dxf>
        <numFmt numFmtId="165" formatCode="0.0"/>
      </dxf>
    </rfmt>
    <rfmt sheetId="1" sqref="K40" start="0" length="0">
      <dxf>
        <numFmt numFmtId="165" formatCode="0.0"/>
      </dxf>
    </rfmt>
    <rfmt sheetId="1" sqref="K41" start="0" length="0">
      <dxf>
        <numFmt numFmtId="165" formatCode="0.0"/>
      </dxf>
    </rfmt>
    <rfmt sheetId="1" sqref="K42" start="0" length="0">
      <dxf>
        <numFmt numFmtId="165" formatCode="0.0"/>
      </dxf>
    </rfmt>
    <rfmt sheetId="1" sqref="K43" start="0" length="0">
      <dxf>
        <numFmt numFmtId="165" formatCode="0.0"/>
      </dxf>
    </rfmt>
    <rfmt sheetId="1" sqref="K44" start="0" length="0">
      <dxf>
        <numFmt numFmtId="165" formatCode="0.0"/>
      </dxf>
    </rfmt>
    <rfmt sheetId="1" sqref="K45" start="0" length="0">
      <dxf>
        <numFmt numFmtId="165" formatCode="0.0"/>
      </dxf>
    </rfmt>
    <rfmt sheetId="1" sqref="K46" start="0" length="0">
      <dxf>
        <numFmt numFmtId="165" formatCode="0.0"/>
      </dxf>
    </rfmt>
    <rfmt sheetId="1" sqref="K47" start="0" length="0">
      <dxf>
        <numFmt numFmtId="165" formatCode="0.0"/>
      </dxf>
    </rfmt>
    <rfmt sheetId="1" sqref="K48" start="0" length="0">
      <dxf>
        <numFmt numFmtId="165" formatCode="0.0"/>
      </dxf>
    </rfmt>
    <rfmt sheetId="1" sqref="K49" start="0" length="0">
      <dxf>
        <numFmt numFmtId="165" formatCode="0.0"/>
      </dxf>
    </rfmt>
    <rfmt sheetId="1" sqref="K50" start="0" length="0">
      <dxf>
        <numFmt numFmtId="165" formatCode="0.0"/>
      </dxf>
    </rfmt>
    <rfmt sheetId="1" sqref="K51" start="0" length="0">
      <dxf>
        <numFmt numFmtId="165" formatCode="0.0"/>
      </dxf>
    </rfmt>
    <rfmt sheetId="1" sqref="K52" start="0" length="0">
      <dxf>
        <numFmt numFmtId="165" formatCode="0.0"/>
      </dxf>
    </rfmt>
    <rfmt sheetId="1" sqref="K53" start="0" length="0">
      <dxf>
        <numFmt numFmtId="165" formatCode="0.0"/>
      </dxf>
    </rfmt>
    <rfmt sheetId="1" sqref="K54" start="0" length="0">
      <dxf>
        <numFmt numFmtId="165" formatCode="0.0"/>
      </dxf>
    </rfmt>
    <rfmt sheetId="1" sqref="K55" start="0" length="0">
      <dxf>
        <numFmt numFmtId="165" formatCode="0.0"/>
      </dxf>
    </rfmt>
    <rfmt sheetId="1" sqref="K56" start="0" length="0">
      <dxf>
        <numFmt numFmtId="165" formatCode="0.0"/>
      </dxf>
    </rfmt>
    <rfmt sheetId="1" sqref="K57" start="0" length="0">
      <dxf>
        <numFmt numFmtId="165" formatCode="0.0"/>
      </dxf>
    </rfmt>
    <rfmt sheetId="1" sqref="K58" start="0" length="0">
      <dxf>
        <numFmt numFmtId="165" formatCode="0.0"/>
      </dxf>
    </rfmt>
    <rfmt sheetId="1" sqref="K59" start="0" length="0">
      <dxf>
        <numFmt numFmtId="165" formatCode="0.0"/>
      </dxf>
    </rfmt>
    <rfmt sheetId="1" sqref="K60" start="0" length="0">
      <dxf>
        <numFmt numFmtId="165" formatCode="0.0"/>
      </dxf>
    </rfmt>
    <rfmt sheetId="1" sqref="K61" start="0" length="0">
      <dxf>
        <numFmt numFmtId="165" formatCode="0.0"/>
      </dxf>
    </rfmt>
    <rfmt sheetId="1" sqref="K62" start="0" length="0">
      <dxf>
        <numFmt numFmtId="165" formatCode="0.0"/>
      </dxf>
    </rfmt>
    <rfmt sheetId="1" sqref="K63" start="0" length="0">
      <dxf>
        <numFmt numFmtId="165" formatCode="0.0"/>
      </dxf>
    </rfmt>
    <rfmt sheetId="1" sqref="K64" start="0" length="0">
      <dxf>
        <numFmt numFmtId="165" formatCode="0.0"/>
      </dxf>
    </rfmt>
    <rfmt sheetId="1" sqref="K65" start="0" length="0">
      <dxf>
        <numFmt numFmtId="165" formatCode="0.0"/>
      </dxf>
    </rfmt>
    <rfmt sheetId="1" sqref="K66" start="0" length="0">
      <dxf>
        <numFmt numFmtId="165" formatCode="0.0"/>
      </dxf>
    </rfmt>
    <rfmt sheetId="1" sqref="K67" start="0" length="0">
      <dxf>
        <numFmt numFmtId="165" formatCode="0.0"/>
      </dxf>
    </rfmt>
    <rfmt sheetId="1" sqref="K68" start="0" length="0">
      <dxf>
        <numFmt numFmtId="165" formatCode="0.0"/>
      </dxf>
    </rfmt>
    <rfmt sheetId="1" sqref="K69" start="0" length="0">
      <dxf>
        <numFmt numFmtId="165" formatCode="0.0"/>
      </dxf>
    </rfmt>
    <rfmt sheetId="1" sqref="K70" start="0" length="0">
      <dxf>
        <numFmt numFmtId="165" formatCode="0.0"/>
      </dxf>
    </rfmt>
    <rfmt sheetId="1" sqref="K71" start="0" length="0">
      <dxf>
        <numFmt numFmtId="165" formatCode="0.0"/>
      </dxf>
    </rfmt>
    <rfmt sheetId="1" sqref="K72" start="0" length="0">
      <dxf>
        <numFmt numFmtId="165" formatCode="0.0"/>
      </dxf>
    </rfmt>
    <rfmt sheetId="1" sqref="K73" start="0" length="0">
      <dxf>
        <numFmt numFmtId="165" formatCode="0.0"/>
      </dxf>
    </rfmt>
    <rfmt sheetId="1" sqref="K74" start="0" length="0">
      <dxf>
        <numFmt numFmtId="165" formatCode="0.0"/>
      </dxf>
    </rfmt>
    <rfmt sheetId="1" sqref="K75" start="0" length="0">
      <dxf>
        <numFmt numFmtId="165" formatCode="0.0"/>
      </dxf>
    </rfmt>
    <rfmt sheetId="1" sqref="K76" start="0" length="0">
      <dxf>
        <numFmt numFmtId="165" formatCode="0.0"/>
      </dxf>
    </rfmt>
    <rfmt sheetId="1" sqref="K77" start="0" length="0">
      <dxf>
        <numFmt numFmtId="165" formatCode="0.0"/>
      </dxf>
    </rfmt>
    <rfmt sheetId="1" sqref="K78" start="0" length="0">
      <dxf>
        <numFmt numFmtId="165" formatCode="0.0"/>
      </dxf>
    </rfmt>
    <rfmt sheetId="1" sqref="K79" start="0" length="0">
      <dxf>
        <numFmt numFmtId="165" formatCode="0.0"/>
      </dxf>
    </rfmt>
    <rfmt sheetId="1" sqref="K80" start="0" length="0">
      <dxf>
        <numFmt numFmtId="165" formatCode="0.0"/>
      </dxf>
    </rfmt>
    <rfmt sheetId="1" sqref="K81" start="0" length="0">
      <dxf>
        <numFmt numFmtId="165" formatCode="0.0"/>
      </dxf>
    </rfmt>
    <rfmt sheetId="1" sqref="K82" start="0" length="0">
      <dxf>
        <numFmt numFmtId="165" formatCode="0.0"/>
      </dxf>
    </rfmt>
    <rfmt sheetId="1" sqref="K83" start="0" length="0">
      <dxf>
        <numFmt numFmtId="165" formatCode="0.0"/>
      </dxf>
    </rfmt>
    <rfmt sheetId="1" sqref="K84" start="0" length="0">
      <dxf>
        <numFmt numFmtId="165" formatCode="0.0"/>
      </dxf>
    </rfmt>
    <rfmt sheetId="1" sqref="K85" start="0" length="0">
      <dxf>
        <numFmt numFmtId="165" formatCode="0.0"/>
      </dxf>
    </rfmt>
    <rfmt sheetId="1" sqref="K86" start="0" length="0">
      <dxf>
        <numFmt numFmtId="165" formatCode="0.0"/>
      </dxf>
    </rfmt>
    <rfmt sheetId="1" sqref="K87" start="0" length="0">
      <dxf>
        <numFmt numFmtId="165" formatCode="0.0"/>
      </dxf>
    </rfmt>
    <rfmt sheetId="1" sqref="K88" start="0" length="0">
      <dxf>
        <numFmt numFmtId="165" formatCode="0.0"/>
      </dxf>
    </rfmt>
    <rfmt sheetId="1" sqref="K89" start="0" length="0">
      <dxf>
        <numFmt numFmtId="165" formatCode="0.0"/>
      </dxf>
    </rfmt>
    <rfmt sheetId="1" sqref="K90" start="0" length="0">
      <dxf>
        <font>
          <b/>
          <sz val="11"/>
        </font>
        <numFmt numFmtId="165" formatCode="0.0"/>
      </dxf>
    </rfmt>
    <rfmt sheetId="1" sqref="K91" start="0" length="0">
      <dxf>
        <numFmt numFmtId="165" formatCode="0.0"/>
      </dxf>
    </rfmt>
    <rfmt sheetId="1" sqref="K92" start="0" length="0">
      <dxf>
        <numFmt numFmtId="165" formatCode="0.0"/>
      </dxf>
    </rfmt>
    <rfmt sheetId="1" sqref="K93" start="0" length="0">
      <dxf>
        <numFmt numFmtId="165" formatCode="0.0"/>
      </dxf>
    </rfmt>
    <rfmt sheetId="1" sqref="K94" start="0" length="0">
      <dxf>
        <numFmt numFmtId="165" formatCode="0.0"/>
      </dxf>
    </rfmt>
    <rfmt sheetId="1" sqref="K95" start="0" length="0">
      <dxf>
        <numFmt numFmtId="165" formatCode="0.0"/>
      </dxf>
    </rfmt>
    <rfmt sheetId="1" sqref="K96" start="0" length="0">
      <dxf>
        <numFmt numFmtId="165" formatCode="0.0"/>
      </dxf>
    </rfmt>
    <rfmt sheetId="1" sqref="K97" start="0" length="0">
      <dxf>
        <numFmt numFmtId="165" formatCode="0.0"/>
      </dxf>
    </rfmt>
    <rfmt sheetId="1" sqref="K98" start="0" length="0">
      <dxf>
        <numFmt numFmtId="165" formatCode="0.0"/>
      </dxf>
    </rfmt>
    <rfmt sheetId="1" sqref="K99" start="0" length="0">
      <dxf>
        <numFmt numFmtId="165" formatCode="0.0"/>
      </dxf>
    </rfmt>
    <rfmt sheetId="1" sqref="K100" start="0" length="0">
      <dxf>
        <font>
          <sz val="11"/>
          <color rgb="FFFF0000"/>
        </font>
        <numFmt numFmtId="165" formatCode="0.0"/>
      </dxf>
    </rfmt>
    <rfmt sheetId="1" sqref="K101" start="0" length="0">
      <dxf>
        <font>
          <sz val="11"/>
          <color rgb="FFFF0000"/>
        </font>
        <numFmt numFmtId="165" formatCode="0.0"/>
      </dxf>
    </rfmt>
    <rfmt sheetId="1" sqref="K102" start="0" length="0">
      <dxf>
        <numFmt numFmtId="165" formatCode="0.0"/>
      </dxf>
    </rfmt>
    <rfmt sheetId="1" sqref="K103" start="0" length="0">
      <dxf>
        <numFmt numFmtId="165" formatCode="0.0"/>
      </dxf>
    </rfmt>
    <rfmt sheetId="1" sqref="K104" start="0" length="0">
      <dxf>
        <numFmt numFmtId="165" formatCode="0.0"/>
      </dxf>
    </rfmt>
    <rfmt sheetId="1" sqref="K105" start="0" length="0">
      <dxf>
        <numFmt numFmtId="165" formatCode="0.0"/>
      </dxf>
    </rfmt>
    <rfmt sheetId="1" sqref="K106" start="0" length="0">
      <dxf>
        <numFmt numFmtId="165" formatCode="0.0"/>
      </dxf>
    </rfmt>
    <rfmt sheetId="1" sqref="K107" start="0" length="0">
      <dxf>
        <numFmt numFmtId="165" formatCode="0.0"/>
      </dxf>
    </rfmt>
    <rfmt sheetId="1" sqref="K108" start="0" length="0">
      <dxf>
        <numFmt numFmtId="165" formatCode="0.0"/>
      </dxf>
    </rfmt>
    <rfmt sheetId="1" sqref="K109" start="0" length="0">
      <dxf>
        <numFmt numFmtId="165" formatCode="0.0"/>
      </dxf>
    </rfmt>
    <rfmt sheetId="1" sqref="K110" start="0" length="0">
      <dxf>
        <numFmt numFmtId="165" formatCode="0.0"/>
      </dxf>
    </rfmt>
    <rfmt sheetId="1" sqref="K111" start="0" length="0">
      <dxf>
        <font>
          <sz val="11"/>
          <color rgb="FFFF0000"/>
        </font>
        <numFmt numFmtId="165" formatCode="0.0"/>
      </dxf>
    </rfmt>
    <rfmt sheetId="1" sqref="K112" start="0" length="0">
      <dxf>
        <numFmt numFmtId="165" formatCode="0.0"/>
      </dxf>
    </rfmt>
    <rfmt sheetId="1" sqref="K113" start="0" length="0">
      <dxf>
        <font>
          <sz val="11"/>
          <color rgb="FFFF0000"/>
        </font>
        <numFmt numFmtId="165" formatCode="0.0"/>
      </dxf>
    </rfmt>
    <rfmt sheetId="1" sqref="K114" start="0" length="0">
      <dxf>
        <numFmt numFmtId="165" formatCode="0.0"/>
      </dxf>
    </rfmt>
    <rfmt sheetId="1" sqref="K115" start="0" length="0">
      <dxf>
        <numFmt numFmtId="165" formatCode="0.0"/>
        <fill>
          <patternFill patternType="solid">
            <bgColor theme="0"/>
          </patternFill>
        </fill>
      </dxf>
    </rfmt>
    <rfmt sheetId="1" sqref="K116" start="0" length="0">
      <dxf>
        <numFmt numFmtId="165" formatCode="0.0"/>
        <fill>
          <patternFill patternType="solid">
            <bgColor theme="0"/>
          </patternFill>
        </fill>
      </dxf>
    </rfmt>
    <rfmt sheetId="1" sqref="K117" start="0" length="0">
      <dxf>
        <numFmt numFmtId="165" formatCode="0.0"/>
        <fill>
          <patternFill patternType="solid">
            <bgColor theme="0"/>
          </patternFill>
        </fill>
      </dxf>
    </rfmt>
    <rfmt sheetId="1" sqref="K118" start="0" length="0">
      <dxf>
        <numFmt numFmtId="165" formatCode="0.0"/>
        <fill>
          <patternFill patternType="solid">
            <bgColor theme="0"/>
          </patternFill>
        </fill>
      </dxf>
    </rfmt>
    <rfmt sheetId="1" sqref="K119" start="0" length="0">
      <dxf>
        <numFmt numFmtId="165" formatCode="0.0"/>
      </dxf>
    </rfmt>
    <rfmt sheetId="1" sqref="K120" start="0" length="0">
      <dxf>
        <numFmt numFmtId="165" formatCode="0.0"/>
      </dxf>
    </rfmt>
    <rfmt sheetId="1" sqref="K121" start="0" length="0">
      <dxf>
        <numFmt numFmtId="165" formatCode="0.0"/>
      </dxf>
    </rfmt>
    <rfmt sheetId="1" sqref="K122" start="0" length="0">
      <dxf>
        <numFmt numFmtId="165" formatCode="0.0"/>
      </dxf>
    </rfmt>
    <rfmt sheetId="1" sqref="K123" start="0" length="0">
      <dxf>
        <numFmt numFmtId="165" formatCode="0.0"/>
      </dxf>
    </rfmt>
    <rfmt sheetId="1" sqref="K124" start="0" length="0">
      <dxf>
        <numFmt numFmtId="165" formatCode="0.0"/>
      </dxf>
    </rfmt>
    <rfmt sheetId="1" sqref="K125" start="0" length="0">
      <dxf>
        <numFmt numFmtId="165" formatCode="0.0"/>
      </dxf>
    </rfmt>
    <rfmt sheetId="1" sqref="K126" start="0" length="0">
      <dxf>
        <numFmt numFmtId="165" formatCode="0.0"/>
      </dxf>
    </rfmt>
    <rfmt sheetId="1" sqref="K127" start="0" length="0">
      <dxf>
        <numFmt numFmtId="165" formatCode="0.0"/>
      </dxf>
    </rfmt>
    <rfmt sheetId="1" sqref="K128" start="0" length="0">
      <dxf>
        <numFmt numFmtId="165" formatCode="0.0"/>
      </dxf>
    </rfmt>
    <rfmt sheetId="1" sqref="K129" start="0" length="0">
      <dxf>
        <numFmt numFmtId="165" formatCode="0.0"/>
      </dxf>
    </rfmt>
    <rfmt sheetId="1" sqref="K130" start="0" length="0">
      <dxf>
        <numFmt numFmtId="165" formatCode="0.0"/>
      </dxf>
    </rfmt>
    <rfmt sheetId="1" sqref="K131" start="0" length="0">
      <dxf>
        <numFmt numFmtId="165" formatCode="0.0"/>
      </dxf>
    </rfmt>
    <rfmt sheetId="1" sqref="K132" start="0" length="0">
      <dxf>
        <numFmt numFmtId="165" formatCode="0.0"/>
      </dxf>
    </rfmt>
    <rfmt sheetId="1" sqref="K133" start="0" length="0">
      <dxf>
        <numFmt numFmtId="165" formatCode="0.0"/>
      </dxf>
    </rfmt>
    <rfmt sheetId="1" sqref="K134" start="0" length="0">
      <dxf>
        <numFmt numFmtId="165" formatCode="0.0"/>
      </dxf>
    </rfmt>
    <rfmt sheetId="1" sqref="K135" start="0" length="0">
      <dxf>
        <numFmt numFmtId="165" formatCode="0.0"/>
      </dxf>
    </rfmt>
    <rfmt sheetId="1" sqref="K136" start="0" length="0">
      <dxf>
        <numFmt numFmtId="165" formatCode="0.0"/>
      </dxf>
    </rfmt>
    <rfmt sheetId="1" sqref="K137" start="0" length="0">
      <dxf>
        <numFmt numFmtId="165" formatCode="0.0"/>
      </dxf>
    </rfmt>
    <rfmt sheetId="1" sqref="K138" start="0" length="0">
      <dxf>
        <numFmt numFmtId="165" formatCode="0.0"/>
      </dxf>
    </rfmt>
    <rfmt sheetId="1" sqref="K139" start="0" length="0">
      <dxf>
        <numFmt numFmtId="165" formatCode="0.0"/>
      </dxf>
    </rfmt>
    <rfmt sheetId="1" sqref="K140" start="0" length="0">
      <dxf>
        <numFmt numFmtId="165" formatCode="0.0"/>
      </dxf>
    </rfmt>
    <rfmt sheetId="1" sqref="K141" start="0" length="0">
      <dxf>
        <numFmt numFmtId="165" formatCode="0.0"/>
      </dxf>
    </rfmt>
    <rfmt sheetId="1" sqref="K142" start="0" length="0">
      <dxf>
        <numFmt numFmtId="165" formatCode="0.0"/>
      </dxf>
    </rfmt>
    <rfmt sheetId="1" sqref="K143" start="0" length="0">
      <dxf>
        <numFmt numFmtId="165" formatCode="0.0"/>
      </dxf>
    </rfmt>
    <rfmt sheetId="1" sqref="K144" start="0" length="0">
      <dxf>
        <numFmt numFmtId="165" formatCode="0.0"/>
      </dxf>
    </rfmt>
    <rfmt sheetId="1" sqref="K145" start="0" length="0">
      <dxf>
        <numFmt numFmtId="165" formatCode="0.0"/>
      </dxf>
    </rfmt>
    <rfmt sheetId="1" sqref="K146" start="0" length="0">
      <dxf>
        <numFmt numFmtId="165" formatCode="0.0"/>
      </dxf>
    </rfmt>
    <rfmt sheetId="1" sqref="K147" start="0" length="0">
      <dxf>
        <numFmt numFmtId="165" formatCode="0.0"/>
      </dxf>
    </rfmt>
    <rfmt sheetId="1" sqref="K148" start="0" length="0">
      <dxf>
        <numFmt numFmtId="165" formatCode="0.0"/>
      </dxf>
    </rfmt>
    <rfmt sheetId="1" sqref="K149" start="0" length="0">
      <dxf>
        <numFmt numFmtId="165" formatCode="0.0"/>
      </dxf>
    </rfmt>
    <rfmt sheetId="1" sqref="K150" start="0" length="0">
      <dxf>
        <numFmt numFmtId="165" formatCode="0.0"/>
      </dxf>
    </rfmt>
    <rfmt sheetId="1" sqref="K151" start="0" length="0">
      <dxf>
        <numFmt numFmtId="165" formatCode="0.0"/>
      </dxf>
    </rfmt>
    <rfmt sheetId="1" sqref="K152" start="0" length="0">
      <dxf>
        <numFmt numFmtId="165" formatCode="0.0"/>
      </dxf>
    </rfmt>
    <rfmt sheetId="1" sqref="K153" start="0" length="0">
      <dxf>
        <numFmt numFmtId="165" formatCode="0.0"/>
      </dxf>
    </rfmt>
    <rfmt sheetId="1" sqref="K154" start="0" length="0">
      <dxf>
        <numFmt numFmtId="165" formatCode="0.0"/>
      </dxf>
    </rfmt>
    <rfmt sheetId="1" sqref="K155" start="0" length="0">
      <dxf>
        <numFmt numFmtId="165" formatCode="0.0"/>
      </dxf>
    </rfmt>
    <rfmt sheetId="1" sqref="K156" start="0" length="0">
      <dxf>
        <numFmt numFmtId="165" formatCode="0.0"/>
      </dxf>
    </rfmt>
    <rfmt sheetId="1" sqref="K157" start="0" length="0">
      <dxf>
        <numFmt numFmtId="165" formatCode="0.0"/>
      </dxf>
    </rfmt>
    <rfmt sheetId="1" sqref="K158" start="0" length="0">
      <dxf>
        <numFmt numFmtId="165" formatCode="0.0"/>
      </dxf>
    </rfmt>
    <rfmt sheetId="1" sqref="K159" start="0" length="0">
      <dxf>
        <numFmt numFmtId="165" formatCode="0.0"/>
      </dxf>
    </rfmt>
    <rfmt sheetId="1" sqref="K160" start="0" length="0">
      <dxf>
        <numFmt numFmtId="165" formatCode="0.0"/>
      </dxf>
    </rfmt>
    <rfmt sheetId="1" sqref="K161" start="0" length="0">
      <dxf>
        <numFmt numFmtId="165" formatCode="0.0"/>
      </dxf>
    </rfmt>
    <rfmt sheetId="1" sqref="K162" start="0" length="0">
      <dxf>
        <numFmt numFmtId="165" formatCode="0.0"/>
      </dxf>
    </rfmt>
    <rfmt sheetId="1" sqref="K163" start="0" length="0">
      <dxf>
        <numFmt numFmtId="165" formatCode="0.0"/>
      </dxf>
    </rfmt>
    <rfmt sheetId="1" sqref="K164" start="0" length="0">
      <dxf>
        <numFmt numFmtId="165" formatCode="0.0"/>
      </dxf>
    </rfmt>
    <rfmt sheetId="1" sqref="K165" start="0" length="0">
      <dxf>
        <numFmt numFmtId="165" formatCode="0.0"/>
      </dxf>
    </rfmt>
    <rfmt sheetId="1" sqref="K166" start="0" length="0">
      <dxf>
        <numFmt numFmtId="165" formatCode="0.0"/>
      </dxf>
    </rfmt>
    <rfmt sheetId="1" sqref="K167" start="0" length="0">
      <dxf>
        <numFmt numFmtId="165" formatCode="0.0"/>
      </dxf>
    </rfmt>
    <rfmt sheetId="1" sqref="K168" start="0" length="0">
      <dxf>
        <numFmt numFmtId="165" formatCode="0.0"/>
      </dxf>
    </rfmt>
    <rfmt sheetId="1" sqref="K169" start="0" length="0">
      <dxf>
        <numFmt numFmtId="165" formatCode="0.0"/>
      </dxf>
    </rfmt>
    <rfmt sheetId="1" sqref="K170" start="0" length="0">
      <dxf>
        <numFmt numFmtId="165" formatCode="0.0"/>
      </dxf>
    </rfmt>
    <rfmt sheetId="1" sqref="K171" start="0" length="0">
      <dxf>
        <numFmt numFmtId="165" formatCode="0.0"/>
      </dxf>
    </rfmt>
    <rfmt sheetId="1" sqref="K172" start="0" length="0">
      <dxf>
        <numFmt numFmtId="165" formatCode="0.0"/>
      </dxf>
    </rfmt>
    <rfmt sheetId="1" sqref="K173" start="0" length="0">
      <dxf>
        <numFmt numFmtId="165" formatCode="0.0"/>
      </dxf>
    </rfmt>
    <rfmt sheetId="1" sqref="K174" start="0" length="0">
      <dxf>
        <numFmt numFmtId="165" formatCode="0.0"/>
      </dxf>
    </rfmt>
    <rfmt sheetId="1" sqref="K175" start="0" length="0">
      <dxf>
        <numFmt numFmtId="165" formatCode="0.0"/>
      </dxf>
    </rfmt>
    <rfmt sheetId="1" sqref="K176" start="0" length="0">
      <dxf>
        <numFmt numFmtId="165" formatCode="0.0"/>
      </dxf>
    </rfmt>
    <rfmt sheetId="1" sqref="K177" start="0" length="0">
      <dxf>
        <numFmt numFmtId="165" formatCode="0.0"/>
      </dxf>
    </rfmt>
    <rfmt sheetId="1" sqref="K178" start="0" length="0">
      <dxf>
        <numFmt numFmtId="165" formatCode="0.0"/>
      </dxf>
    </rfmt>
    <rfmt sheetId="1" sqref="K179" start="0" length="0">
      <dxf>
        <numFmt numFmtId="165" formatCode="0.0"/>
      </dxf>
    </rfmt>
    <rfmt sheetId="1" sqref="K180" start="0" length="0">
      <dxf>
        <numFmt numFmtId="165" formatCode="0.0"/>
      </dxf>
    </rfmt>
    <rfmt sheetId="1" sqref="K181" start="0" length="0">
      <dxf>
        <numFmt numFmtId="165" formatCode="0.0"/>
      </dxf>
    </rfmt>
    <rfmt sheetId="1" sqref="K182" start="0" length="0">
      <dxf>
        <numFmt numFmtId="165" formatCode="0.0"/>
      </dxf>
    </rfmt>
    <rfmt sheetId="1" sqref="K183" start="0" length="0">
      <dxf>
        <numFmt numFmtId="165" formatCode="0.0"/>
      </dxf>
    </rfmt>
    <rfmt sheetId="1" sqref="K184" start="0" length="0">
      <dxf>
        <numFmt numFmtId="165" formatCode="0.0"/>
      </dxf>
    </rfmt>
    <rfmt sheetId="1" sqref="K185" start="0" length="0">
      <dxf>
        <numFmt numFmtId="165" formatCode="0.0"/>
      </dxf>
    </rfmt>
    <rfmt sheetId="1" sqref="K186" start="0" length="0">
      <dxf>
        <numFmt numFmtId="165" formatCode="0.0"/>
      </dxf>
    </rfmt>
    <rfmt sheetId="1" sqref="K187" start="0" length="0">
      <dxf>
        <numFmt numFmtId="165" formatCode="0.0"/>
      </dxf>
    </rfmt>
    <rfmt sheetId="1" sqref="K188" start="0" length="0">
      <dxf>
        <numFmt numFmtId="165" formatCode="0.0"/>
      </dxf>
    </rfmt>
    <rfmt sheetId="1" sqref="K189" start="0" length="0">
      <dxf>
        <numFmt numFmtId="165" formatCode="0.0"/>
      </dxf>
    </rfmt>
    <rfmt sheetId="1" sqref="K190" start="0" length="0">
      <dxf>
        <numFmt numFmtId="165" formatCode="0.0"/>
      </dxf>
    </rfmt>
    <rfmt sheetId="1" sqref="K191" start="0" length="0">
      <dxf>
        <numFmt numFmtId="165" formatCode="0.0"/>
      </dxf>
    </rfmt>
    <rfmt sheetId="1" sqref="K192" start="0" length="0">
      <dxf>
        <numFmt numFmtId="165" formatCode="0.0"/>
      </dxf>
    </rfmt>
    <rfmt sheetId="1" sqref="K193" start="0" length="0">
      <dxf>
        <numFmt numFmtId="165" formatCode="0.0"/>
      </dxf>
    </rfmt>
    <rfmt sheetId="1" sqref="K194" start="0" length="0">
      <dxf>
        <numFmt numFmtId="165" formatCode="0.0"/>
      </dxf>
    </rfmt>
    <rfmt sheetId="1" sqref="K195" start="0" length="0">
      <dxf>
        <numFmt numFmtId="165" formatCode="0.0"/>
      </dxf>
    </rfmt>
    <rfmt sheetId="1" sqref="K196" start="0" length="0">
      <dxf>
        <numFmt numFmtId="165" formatCode="0.0"/>
      </dxf>
    </rfmt>
    <rfmt sheetId="1" sqref="K197" start="0" length="0">
      <dxf>
        <numFmt numFmtId="165" formatCode="0.0"/>
      </dxf>
    </rfmt>
    <rfmt sheetId="1" sqref="K198" start="0" length="0">
      <dxf>
        <numFmt numFmtId="165" formatCode="0.0"/>
      </dxf>
    </rfmt>
    <rfmt sheetId="1" sqref="K199" start="0" length="0">
      <dxf>
        <numFmt numFmtId="165" formatCode="0.0"/>
      </dxf>
    </rfmt>
    <rfmt sheetId="1" sqref="K200" start="0" length="0">
      <dxf>
        <numFmt numFmtId="165" formatCode="0.0"/>
      </dxf>
    </rfmt>
    <rfmt sheetId="1" sqref="K201" start="0" length="0">
      <dxf>
        <numFmt numFmtId="165" formatCode="0.0"/>
      </dxf>
    </rfmt>
    <rfmt sheetId="1" sqref="K202" start="0" length="0">
      <dxf>
        <numFmt numFmtId="165" formatCode="0.0"/>
      </dxf>
    </rfmt>
    <rfmt sheetId="1" sqref="K203" start="0" length="0">
      <dxf>
        <numFmt numFmtId="165" formatCode="0.0"/>
      </dxf>
    </rfmt>
    <rfmt sheetId="1" sqref="K204" start="0" length="0">
      <dxf>
        <numFmt numFmtId="165" formatCode="0.0"/>
      </dxf>
    </rfmt>
    <rfmt sheetId="1" sqref="K205" start="0" length="0">
      <dxf>
        <numFmt numFmtId="165" formatCode="0.0"/>
      </dxf>
    </rfmt>
    <rfmt sheetId="1" sqref="K206" start="0" length="0">
      <dxf>
        <numFmt numFmtId="165" formatCode="0.0"/>
      </dxf>
    </rfmt>
    <rfmt sheetId="1" sqref="K207" start="0" length="0">
      <dxf>
        <numFmt numFmtId="165" formatCode="0.0"/>
      </dxf>
    </rfmt>
    <rfmt sheetId="1" sqref="K208" start="0" length="0">
      <dxf>
        <numFmt numFmtId="165" formatCode="0.0"/>
      </dxf>
    </rfmt>
    <rfmt sheetId="1" sqref="K209" start="0" length="0">
      <dxf>
        <numFmt numFmtId="165" formatCode="0.0"/>
      </dxf>
    </rfmt>
    <rfmt sheetId="1" sqref="K210" start="0" length="0">
      <dxf>
        <numFmt numFmtId="165" formatCode="0.0"/>
      </dxf>
    </rfmt>
    <rfmt sheetId="1" sqref="K211" start="0" length="0">
      <dxf>
        <numFmt numFmtId="165" formatCode="0.0"/>
      </dxf>
    </rfmt>
    <rfmt sheetId="1" sqref="K212" start="0" length="0">
      <dxf>
        <numFmt numFmtId="165" formatCode="0.0"/>
      </dxf>
    </rfmt>
    <rfmt sheetId="1" sqref="K213" start="0" length="0">
      <dxf>
        <numFmt numFmtId="165" formatCode="0.0"/>
      </dxf>
    </rfmt>
    <rfmt sheetId="1" sqref="K214" start="0" length="0">
      <dxf>
        <numFmt numFmtId="165" formatCode="0.0"/>
      </dxf>
    </rfmt>
    <rfmt sheetId="1" sqref="K215" start="0" length="0">
      <dxf>
        <numFmt numFmtId="165" formatCode="0.0"/>
      </dxf>
    </rfmt>
    <rfmt sheetId="1" sqref="K216" start="0" length="0">
      <dxf>
        <numFmt numFmtId="165" formatCode="0.0"/>
      </dxf>
    </rfmt>
    <rfmt sheetId="1" sqref="K217" start="0" length="0">
      <dxf>
        <numFmt numFmtId="165" formatCode="0.0"/>
      </dxf>
    </rfmt>
    <rfmt sheetId="1" sqref="K218" start="0" length="0">
      <dxf>
        <numFmt numFmtId="165" formatCode="0.0"/>
      </dxf>
    </rfmt>
    <rfmt sheetId="1" sqref="K219" start="0" length="0">
      <dxf>
        <numFmt numFmtId="165" formatCode="0.0"/>
      </dxf>
    </rfmt>
    <rfmt sheetId="1" sqref="K220" start="0" length="0">
      <dxf>
        <numFmt numFmtId="165" formatCode="0.0"/>
      </dxf>
    </rfmt>
    <rfmt sheetId="1" sqref="K221" start="0" length="0">
      <dxf>
        <numFmt numFmtId="165" formatCode="0.0"/>
      </dxf>
    </rfmt>
    <rfmt sheetId="1" sqref="K222" start="0" length="0">
      <dxf>
        <numFmt numFmtId="165" formatCode="0.0"/>
      </dxf>
    </rfmt>
    <rfmt sheetId="1" sqref="K223" start="0" length="0">
      <dxf>
        <numFmt numFmtId="165" formatCode="0.0"/>
      </dxf>
    </rfmt>
    <rfmt sheetId="1" sqref="K224" start="0" length="0">
      <dxf>
        <numFmt numFmtId="165" formatCode="0.0"/>
      </dxf>
    </rfmt>
    <rfmt sheetId="1" sqref="K225" start="0" length="0">
      <dxf>
        <numFmt numFmtId="165" formatCode="0.0"/>
      </dxf>
    </rfmt>
    <rfmt sheetId="1" sqref="K226" start="0" length="0">
      <dxf>
        <numFmt numFmtId="165" formatCode="0.0"/>
      </dxf>
    </rfmt>
    <rfmt sheetId="1" sqref="K227" start="0" length="0">
      <dxf>
        <numFmt numFmtId="165" formatCode="0.0"/>
      </dxf>
    </rfmt>
    <rfmt sheetId="1" sqref="K228" start="0" length="0">
      <dxf>
        <numFmt numFmtId="165" formatCode="0.0"/>
      </dxf>
    </rfmt>
    <rfmt sheetId="1" sqref="K229" start="0" length="0">
      <dxf>
        <numFmt numFmtId="165" formatCode="0.0"/>
      </dxf>
    </rfmt>
    <rfmt sheetId="1" sqref="K230" start="0" length="0">
      <dxf>
        <numFmt numFmtId="165" formatCode="0.0"/>
      </dxf>
    </rfmt>
    <rfmt sheetId="1" sqref="K231" start="0" length="0">
      <dxf>
        <numFmt numFmtId="165" formatCode="0.0"/>
      </dxf>
    </rfmt>
    <rfmt sheetId="1" sqref="K232" start="0" length="0">
      <dxf>
        <numFmt numFmtId="165" formatCode="0.0"/>
      </dxf>
    </rfmt>
    <rfmt sheetId="1" sqref="K233" start="0" length="0">
      <dxf>
        <numFmt numFmtId="165" formatCode="0.0"/>
      </dxf>
    </rfmt>
    <rfmt sheetId="1" sqref="K234" start="0" length="0">
      <dxf>
        <numFmt numFmtId="165" formatCode="0.0"/>
      </dxf>
    </rfmt>
    <rfmt sheetId="1" sqref="K235" start="0" length="0">
      <dxf>
        <numFmt numFmtId="165" formatCode="0.0"/>
      </dxf>
    </rfmt>
    <rfmt sheetId="1" sqref="K236" start="0" length="0">
      <dxf>
        <numFmt numFmtId="165" formatCode="0.0"/>
      </dxf>
    </rfmt>
    <rfmt sheetId="1" sqref="K237" start="0" length="0">
      <dxf>
        <numFmt numFmtId="165" formatCode="0.0"/>
      </dxf>
    </rfmt>
    <rfmt sheetId="1" sqref="K238" start="0" length="0">
      <dxf>
        <numFmt numFmtId="165" formatCode="0.0"/>
      </dxf>
    </rfmt>
    <rfmt sheetId="1" sqref="K239" start="0" length="0">
      <dxf>
        <numFmt numFmtId="165" formatCode="0.0"/>
      </dxf>
    </rfmt>
    <rfmt sheetId="1" sqref="K240" start="0" length="0">
      <dxf>
        <numFmt numFmtId="165" formatCode="0.0"/>
      </dxf>
    </rfmt>
    <rfmt sheetId="1" sqref="K241" start="0" length="0">
      <dxf>
        <numFmt numFmtId="165" formatCode="0.0"/>
      </dxf>
    </rfmt>
    <rfmt sheetId="1" sqref="K242" start="0" length="0">
      <dxf>
        <numFmt numFmtId="165" formatCode="0.0"/>
      </dxf>
    </rfmt>
    <rfmt sheetId="1" sqref="K243" start="0" length="0">
      <dxf>
        <numFmt numFmtId="165" formatCode="0.0"/>
      </dxf>
    </rfmt>
    <rfmt sheetId="1" sqref="K244" start="0" length="0">
      <dxf>
        <numFmt numFmtId="165" formatCode="0.0"/>
      </dxf>
    </rfmt>
    <rfmt sheetId="1" sqref="K245" start="0" length="0">
      <dxf>
        <numFmt numFmtId="165" formatCode="0.0"/>
      </dxf>
    </rfmt>
    <rfmt sheetId="1" sqref="K246" start="0" length="0">
      <dxf>
        <numFmt numFmtId="165" formatCode="0.0"/>
      </dxf>
    </rfmt>
    <rfmt sheetId="1" sqref="K247" start="0" length="0">
      <dxf>
        <numFmt numFmtId="165" formatCode="0.0"/>
      </dxf>
    </rfmt>
    <rfmt sheetId="1" sqref="K248" start="0" length="0">
      <dxf>
        <numFmt numFmtId="165" formatCode="0.0"/>
      </dxf>
    </rfmt>
    <rfmt sheetId="1" sqref="K249" start="0" length="0">
      <dxf>
        <numFmt numFmtId="165" formatCode="0.0"/>
      </dxf>
    </rfmt>
    <rfmt sheetId="1" sqref="K250" start="0" length="0">
      <dxf>
        <numFmt numFmtId="165" formatCode="0.0"/>
      </dxf>
    </rfmt>
    <rfmt sheetId="1" sqref="K251" start="0" length="0">
      <dxf>
        <numFmt numFmtId="165" formatCode="0.0"/>
      </dxf>
    </rfmt>
    <rfmt sheetId="1" sqref="K252" start="0" length="0">
      <dxf>
        <numFmt numFmtId="165" formatCode="0.0"/>
      </dxf>
    </rfmt>
    <rfmt sheetId="1" sqref="K253" start="0" length="0">
      <dxf>
        <numFmt numFmtId="165" formatCode="0.0"/>
      </dxf>
    </rfmt>
    <rfmt sheetId="1" sqref="K254" start="0" length="0">
      <dxf>
        <numFmt numFmtId="165" formatCode="0.0"/>
      </dxf>
    </rfmt>
    <rfmt sheetId="1" sqref="K255" start="0" length="0">
      <dxf>
        <numFmt numFmtId="165" formatCode="0.0"/>
      </dxf>
    </rfmt>
    <rfmt sheetId="1" sqref="K256" start="0" length="0">
      <dxf>
        <numFmt numFmtId="165" formatCode="0.0"/>
      </dxf>
    </rfmt>
    <rfmt sheetId="1" sqref="K257" start="0" length="0">
      <dxf>
        <numFmt numFmtId="165" formatCode="0.0"/>
      </dxf>
    </rfmt>
    <rfmt sheetId="1" sqref="K258" start="0" length="0">
      <dxf>
        <numFmt numFmtId="165" formatCode="0.0"/>
      </dxf>
    </rfmt>
    <rfmt sheetId="1" sqref="K259" start="0" length="0">
      <dxf>
        <numFmt numFmtId="165" formatCode="0.0"/>
      </dxf>
    </rfmt>
    <rfmt sheetId="1" sqref="K260" start="0" length="0">
      <dxf>
        <numFmt numFmtId="165" formatCode="0.0"/>
      </dxf>
    </rfmt>
    <rfmt sheetId="1" sqref="K261" start="0" length="0">
      <dxf>
        <numFmt numFmtId="165" formatCode="0.0"/>
      </dxf>
    </rfmt>
    <rfmt sheetId="1" sqref="K262" start="0" length="0">
      <dxf>
        <numFmt numFmtId="165" formatCode="0.0"/>
      </dxf>
    </rfmt>
    <rfmt sheetId="1" sqref="K263" start="0" length="0">
      <dxf>
        <numFmt numFmtId="165" formatCode="0.0"/>
      </dxf>
    </rfmt>
    <rfmt sheetId="1" sqref="K264" start="0" length="0">
      <dxf>
        <numFmt numFmtId="165" formatCode="0.0"/>
      </dxf>
    </rfmt>
    <rfmt sheetId="1" sqref="K265" start="0" length="0">
      <dxf>
        <numFmt numFmtId="165" formatCode="0.0"/>
      </dxf>
    </rfmt>
    <rfmt sheetId="1" sqref="K266" start="0" length="0">
      <dxf>
        <numFmt numFmtId="165" formatCode="0.0"/>
      </dxf>
    </rfmt>
    <rfmt sheetId="1" sqref="K267" start="0" length="0">
      <dxf>
        <numFmt numFmtId="165" formatCode="0.0"/>
      </dxf>
    </rfmt>
    <rfmt sheetId="1" sqref="K268" start="0" length="0">
      <dxf>
        <numFmt numFmtId="165" formatCode="0.0"/>
      </dxf>
    </rfmt>
    <rfmt sheetId="1" sqref="K269" start="0" length="0">
      <dxf>
        <numFmt numFmtId="165" formatCode="0.0"/>
      </dxf>
    </rfmt>
    <rfmt sheetId="1" sqref="K270" start="0" length="0">
      <dxf>
        <numFmt numFmtId="165" formatCode="0.0"/>
      </dxf>
    </rfmt>
    <rfmt sheetId="1" sqref="K271" start="0" length="0">
      <dxf>
        <numFmt numFmtId="165" formatCode="0.0"/>
      </dxf>
    </rfmt>
    <rfmt sheetId="1" sqref="K272" start="0" length="0">
      <dxf>
        <numFmt numFmtId="165" formatCode="0.0"/>
      </dxf>
    </rfmt>
    <rfmt sheetId="1" sqref="K273" start="0" length="0">
      <dxf>
        <numFmt numFmtId="165" formatCode="0.0"/>
      </dxf>
    </rfmt>
    <rfmt sheetId="1" sqref="K274" start="0" length="0">
      <dxf>
        <numFmt numFmtId="165" formatCode="0.0"/>
      </dxf>
    </rfmt>
    <rfmt sheetId="1" sqref="K275" start="0" length="0">
      <dxf>
        <numFmt numFmtId="165" formatCode="0.0"/>
      </dxf>
    </rfmt>
    <rfmt sheetId="1" sqref="K276" start="0" length="0">
      <dxf>
        <numFmt numFmtId="165" formatCode="0.0"/>
      </dxf>
    </rfmt>
    <rfmt sheetId="1" sqref="K277" start="0" length="0">
      <dxf>
        <numFmt numFmtId="165" formatCode="0.0"/>
      </dxf>
    </rfmt>
    <rfmt sheetId="1" sqref="K278" start="0" length="0">
      <dxf>
        <numFmt numFmtId="165" formatCode="0.0"/>
      </dxf>
    </rfmt>
    <rfmt sheetId="1" sqref="K279" start="0" length="0">
      <dxf>
        <numFmt numFmtId="165" formatCode="0.0"/>
      </dxf>
    </rfmt>
    <rfmt sheetId="1" sqref="K280" start="0" length="0">
      <dxf>
        <numFmt numFmtId="165" formatCode="0.0"/>
      </dxf>
    </rfmt>
    <rfmt sheetId="1" sqref="K281" start="0" length="0">
      <dxf>
        <numFmt numFmtId="165" formatCode="0.0"/>
      </dxf>
    </rfmt>
    <rfmt sheetId="1" sqref="K282" start="0" length="0">
      <dxf>
        <numFmt numFmtId="165" formatCode="0.0"/>
      </dxf>
    </rfmt>
    <rfmt sheetId="1" sqref="K283" start="0" length="0">
      <dxf>
        <numFmt numFmtId="165" formatCode="0.0"/>
        <fill>
          <patternFill patternType="solid">
            <bgColor theme="0"/>
          </patternFill>
        </fill>
      </dxf>
    </rfmt>
    <rfmt sheetId="1" sqref="K284" start="0" length="0">
      <dxf>
        <numFmt numFmtId="165" formatCode="0.0"/>
        <fill>
          <patternFill patternType="solid">
            <bgColor theme="0"/>
          </patternFill>
        </fill>
      </dxf>
    </rfmt>
    <rfmt sheetId="1" sqref="K285" start="0" length="0">
      <dxf>
        <numFmt numFmtId="165" formatCode="0.0"/>
        <fill>
          <patternFill patternType="solid">
            <bgColor theme="0"/>
          </patternFill>
        </fill>
      </dxf>
    </rfmt>
    <rfmt sheetId="1" sqref="K286" start="0" length="0">
      <dxf>
        <numFmt numFmtId="165" formatCode="0.0"/>
        <fill>
          <patternFill patternType="solid">
            <bgColor theme="0"/>
          </patternFill>
        </fill>
      </dxf>
    </rfmt>
    <rfmt sheetId="1" sqref="K287" start="0" length="0">
      <dxf>
        <numFmt numFmtId="165" formatCode="0.0"/>
        <fill>
          <patternFill patternType="solid">
            <bgColor theme="0"/>
          </patternFill>
        </fill>
      </dxf>
    </rfmt>
    <rfmt sheetId="1" sqref="K288" start="0" length="0">
      <dxf>
        <numFmt numFmtId="165" formatCode="0.0"/>
        <fill>
          <patternFill patternType="solid">
            <bgColor theme="0"/>
          </patternFill>
        </fill>
      </dxf>
    </rfmt>
    <rfmt sheetId="1" sqref="K289" start="0" length="0">
      <dxf>
        <numFmt numFmtId="165" formatCode="0.0"/>
      </dxf>
    </rfmt>
    <rfmt sheetId="1" sqref="K290" start="0" length="0">
      <dxf>
        <numFmt numFmtId="165" formatCode="0.0"/>
      </dxf>
    </rfmt>
    <rfmt sheetId="1" sqref="K291" start="0" length="0">
      <dxf>
        <numFmt numFmtId="165" formatCode="0.0"/>
      </dxf>
    </rfmt>
    <rfmt sheetId="1" sqref="K292" start="0" length="0">
      <dxf>
        <numFmt numFmtId="165" formatCode="0.0"/>
      </dxf>
    </rfmt>
    <rfmt sheetId="1" sqref="K293" start="0" length="0">
      <dxf>
        <numFmt numFmtId="165" formatCode="0.0"/>
      </dxf>
    </rfmt>
    <rfmt sheetId="1" sqref="K294" start="0" length="0">
      <dxf>
        <numFmt numFmtId="165" formatCode="0.0"/>
      </dxf>
    </rfmt>
    <rfmt sheetId="1" sqref="K295" start="0" length="0">
      <dxf>
        <numFmt numFmtId="165" formatCode="0.0"/>
      </dxf>
    </rfmt>
    <rfmt sheetId="1" sqref="K296" start="0" length="0">
      <dxf>
        <numFmt numFmtId="165" formatCode="0.0"/>
      </dxf>
    </rfmt>
    <rfmt sheetId="1" sqref="K297" start="0" length="0">
      <dxf>
        <numFmt numFmtId="165" formatCode="0.0"/>
      </dxf>
    </rfmt>
    <rfmt sheetId="1" sqref="K298" start="0" length="0">
      <dxf>
        <numFmt numFmtId="165" formatCode="0.0"/>
      </dxf>
    </rfmt>
    <rfmt sheetId="1" sqref="K299" start="0" length="0">
      <dxf>
        <numFmt numFmtId="165" formatCode="0.0"/>
      </dxf>
    </rfmt>
    <rfmt sheetId="1" sqref="K300" start="0" length="0">
      <dxf>
        <numFmt numFmtId="165" formatCode="0.0"/>
      </dxf>
    </rfmt>
    <rfmt sheetId="1" sqref="K301" start="0" length="0">
      <dxf>
        <numFmt numFmtId="165" formatCode="0.0"/>
      </dxf>
    </rfmt>
    <rfmt sheetId="1" sqref="K302" start="0" length="0">
      <dxf>
        <numFmt numFmtId="165" formatCode="0.0"/>
      </dxf>
    </rfmt>
    <rfmt sheetId="1" sqref="K303" start="0" length="0">
      <dxf>
        <numFmt numFmtId="165" formatCode="0.0"/>
      </dxf>
    </rfmt>
    <rfmt sheetId="1" sqref="K304" start="0" length="0">
      <dxf>
        <numFmt numFmtId="165" formatCode="0.0"/>
      </dxf>
    </rfmt>
    <rfmt sheetId="1" sqref="K305" start="0" length="0">
      <dxf>
        <numFmt numFmtId="165" formatCode="0.0"/>
      </dxf>
    </rfmt>
    <rfmt sheetId="1" sqref="K306" start="0" length="0">
      <dxf>
        <numFmt numFmtId="165" formatCode="0.0"/>
      </dxf>
    </rfmt>
    <rfmt sheetId="1" sqref="K307" start="0" length="0">
      <dxf>
        <numFmt numFmtId="165" formatCode="0.0"/>
      </dxf>
    </rfmt>
    <rfmt sheetId="1" sqref="K308" start="0" length="0">
      <dxf>
        <numFmt numFmtId="165" formatCode="0.0"/>
      </dxf>
    </rfmt>
  </rrc>
  <rcv guid="{966D3932-E429-4C59-AC55-697D9EEA620A}" action="delete"/>
  <rdn rId="0" localSheetId="1" customView="1" name="Z_966D3932_E429_4C59_AC55_697D9EEA620A_.wvu.PrintTitles" hidden="1" oldHidden="1">
    <formula>общее!$6:$6</formula>
    <oldFormula>общее!$6:$6</oldFormula>
  </rdn>
  <rdn rId="0" localSheetId="1" customView="1" name="Z_966D3932_E429_4C59_AC55_697D9EEA620A_.wvu.FilterData" hidden="1" oldHidden="1">
    <formula>общее!$A$6:$P$550</formula>
    <oldFormula>общее!$A$6:$P$550</oldFormula>
  </rdn>
  <rcv guid="{966D3932-E429-4C59-AC55-697D9EEA620A}" action="add"/>
</revisions>
</file>

<file path=xl/revisions/revisionLog1821.xml><?xml version="1.0" encoding="utf-8"?>
<revisions xmlns="http://schemas.openxmlformats.org/spreadsheetml/2006/main" xmlns:r="http://schemas.openxmlformats.org/officeDocument/2006/relationships">
  <rcv guid="{966D3932-E429-4C59-AC55-697D9EEA620A}" action="delete"/>
  <rdn rId="0" localSheetId="1" customView="1" name="Z_966D3932_E429_4C59_AC55_697D9EEA620A_.wvu.PrintTitles" hidden="1" oldHidden="1">
    <formula>общее!$6:$6</formula>
    <oldFormula>общее!$6:$6</oldFormula>
  </rdn>
  <rdn rId="0" localSheetId="1" customView="1" name="Z_966D3932_E429_4C59_AC55_697D9EEA620A_.wvu.FilterData" hidden="1" oldHidden="1">
    <formula>общее!$A$6:$U$549</formula>
    <oldFormula>общее!$A$6:$U$549</oldFormula>
  </rdn>
  <rcv guid="{966D3932-E429-4C59-AC55-697D9EEA620A}" action="add"/>
</revisions>
</file>

<file path=xl/revisions/revisionLog18211.xml><?xml version="1.0" encoding="utf-8"?>
<revisions xmlns="http://schemas.openxmlformats.org/spreadsheetml/2006/main" xmlns:r="http://schemas.openxmlformats.org/officeDocument/2006/relationships">
  <rfmt sheetId="1" sqref="A292:XFD294">
    <dxf>
      <fill>
        <patternFill patternType="none">
          <bgColor auto="1"/>
        </patternFill>
      </fill>
    </dxf>
  </rfmt>
  <rfmt sheetId="1" sqref="A304:XFD304">
    <dxf>
      <fill>
        <patternFill patternType="none">
          <bgColor auto="1"/>
        </patternFill>
      </fill>
    </dxf>
  </rfmt>
  <rcc rId="1260" sId="1" numFmtId="4">
    <oc r="C305">
      <v>-7739.9380000000001</v>
    </oc>
    <nc r="C305">
      <v>-7896.6660000000002</v>
    </nc>
  </rcc>
  <rfmt sheetId="1" sqref="C305">
    <dxf>
      <fill>
        <patternFill patternType="none">
          <bgColor auto="1"/>
        </patternFill>
      </fill>
    </dxf>
  </rfmt>
  <rcc rId="1261" sId="1" numFmtId="4">
    <oc r="G305">
      <v>-4895.9549999999999</v>
    </oc>
    <nc r="G305">
      <v>-30584.405999999999</v>
    </nc>
  </rcc>
  <rfmt sheetId="1" sqref="G305">
    <dxf>
      <fill>
        <patternFill patternType="none">
          <bgColor auto="1"/>
        </patternFill>
      </fill>
    </dxf>
  </rfmt>
  <rfmt sheetId="1" sqref="A305:B305">
    <dxf>
      <fill>
        <patternFill patternType="none">
          <bgColor auto="1"/>
        </patternFill>
      </fill>
    </dxf>
  </rfmt>
  <rfmt sheetId="1" sqref="C306">
    <dxf>
      <fill>
        <patternFill patternType="none">
          <bgColor auto="1"/>
        </patternFill>
      </fill>
    </dxf>
  </rfmt>
  <rcc rId="1262" sId="1" numFmtId="4">
    <oc r="C307">
      <v>27784.07</v>
    </oc>
    <nc r="C307">
      <v>714793.77599999995</v>
    </nc>
  </rcc>
  <rfmt sheetId="1" sqref="C307">
    <dxf>
      <fill>
        <patternFill patternType="none">
          <bgColor auto="1"/>
        </patternFill>
      </fill>
    </dxf>
  </rfmt>
  <rfmt sheetId="1" sqref="A306:B307">
    <dxf>
      <fill>
        <patternFill patternType="none">
          <bgColor auto="1"/>
        </patternFill>
      </fill>
    </dxf>
  </rfmt>
  <rfmt sheetId="1" sqref="C303">
    <dxf>
      <fill>
        <patternFill patternType="none">
          <bgColor auto="1"/>
        </patternFill>
      </fill>
    </dxf>
  </rfmt>
  <rcc rId="1263" sId="1" numFmtId="4">
    <oc r="C302">
      <v>279955.86800000002</v>
    </oc>
    <nc r="C302">
      <f>C303</f>
    </nc>
  </rcc>
  <rfmt sheetId="1" sqref="C302">
    <dxf>
      <fill>
        <patternFill patternType="none">
          <bgColor auto="1"/>
        </patternFill>
      </fill>
    </dxf>
  </rfmt>
  <rcc rId="1264" sId="1" numFmtId="4">
    <oc r="C308">
      <v>-279955.86800000002</v>
    </oc>
    <nc r="C308">
      <f>C302</f>
    </nc>
  </rcc>
  <rfmt sheetId="1" sqref="C308">
    <dxf>
      <fill>
        <patternFill patternType="none">
          <bgColor auto="1"/>
        </patternFill>
      </fill>
    </dxf>
  </rfmt>
  <rfmt sheetId="1" sqref="G307">
    <dxf>
      <fill>
        <patternFill patternType="none">
          <bgColor auto="1"/>
        </patternFill>
      </fill>
    </dxf>
  </rfmt>
  <rcc rId="1265" sId="1" odxf="1" dxf="1" numFmtId="4">
    <oc r="G302">
      <v>-61283.152000000002</v>
    </oc>
    <nc r="G302">
      <f>G303</f>
    </nc>
    <odxf>
      <font>
        <sz val="16"/>
        <name val="Times New Roman"/>
        <scheme val="none"/>
      </font>
      <fill>
        <patternFill patternType="solid">
          <bgColor rgb="FFFFFF00"/>
        </patternFill>
      </fill>
    </odxf>
    <ndxf>
      <font>
        <sz val="16"/>
        <color indexed="8"/>
        <name val="Times New Roman"/>
        <scheme val="none"/>
      </font>
      <fill>
        <patternFill patternType="none">
          <bgColor indexed="65"/>
        </patternFill>
      </fill>
    </ndxf>
  </rcc>
  <rfmt sheetId="1" sqref="G303" start="0" length="0">
    <dxf>
      <font>
        <sz val="16"/>
        <color indexed="8"/>
        <name val="Times New Roman"/>
        <scheme val="none"/>
      </font>
      <fill>
        <patternFill patternType="none">
          <bgColor indexed="65"/>
        </patternFill>
      </fill>
    </dxf>
  </rfmt>
  <rcc rId="1266" sId="1" odxf="1" dxf="1" numFmtId="4">
    <oc r="G308">
      <v>61283.152000000002</v>
    </oc>
    <nc r="G308">
      <f>G302</f>
    </nc>
    <odxf>
      <font>
        <sz val="16"/>
        <name val="Times New Roman"/>
        <scheme val="none"/>
      </font>
      <fill>
        <patternFill patternType="solid">
          <bgColor rgb="FFFFFF00"/>
        </patternFill>
      </fill>
    </odxf>
    <ndxf>
      <font>
        <sz val="16"/>
        <color indexed="8"/>
        <name val="Times New Roman"/>
        <scheme val="none"/>
      </font>
      <fill>
        <patternFill patternType="none">
          <bgColor indexed="65"/>
        </patternFill>
      </fill>
    </ndxf>
  </rcc>
  <rcc rId="1267" sId="1" numFmtId="4">
    <oc r="G307">
      <v>66179.107000000004</v>
    </oc>
    <nc r="G307">
      <v>227965.31200000001</v>
    </nc>
  </rcc>
  <rcc rId="1268" sId="1" numFmtId="4">
    <oc r="C303">
      <v>-279955.86800000002</v>
    </oc>
    <nc r="C303">
      <v>484412.05200000003</v>
    </nc>
  </rcc>
  <rcc rId="1269" sId="1" numFmtId="4">
    <oc r="G303">
      <v>61283.152000000002</v>
    </oc>
    <nc r="G303">
      <v>-202585.90599999999</v>
    </nc>
  </rcc>
  <rfmt sheetId="1" sqref="A309:XFD313">
    <dxf>
      <fill>
        <patternFill patternType="none">
          <bgColor auto="1"/>
        </patternFill>
      </fill>
    </dxf>
  </rfmt>
  <rcv guid="{966D3932-E429-4C59-AC55-697D9EEA620A}" action="delete"/>
  <rdn rId="0" localSheetId="1" customView="1" name="Z_966D3932_E429_4C59_AC55_697D9EEA620A_.wvu.PrintTitles" hidden="1" oldHidden="1">
    <formula>общее!$6:$6</formula>
    <oldFormula>общее!$6:$6</oldFormula>
  </rdn>
  <rdn rId="0" localSheetId="1" customView="1" name="Z_966D3932_E429_4C59_AC55_697D9EEA620A_.wvu.FilterData" hidden="1" oldHidden="1">
    <formula>общее!$A$6:$U$549</formula>
    <oldFormula>общее!$A$6:$U$549</oldFormula>
  </rdn>
  <rcv guid="{966D3932-E429-4C59-AC55-697D9EEA620A}" action="add"/>
</revisions>
</file>

<file path=xl/revisions/revisionLog182111.xml><?xml version="1.0" encoding="utf-8"?>
<revisions xmlns="http://schemas.openxmlformats.org/spreadsheetml/2006/main" xmlns:r="http://schemas.openxmlformats.org/officeDocument/2006/relationships">
  <rcv guid="{BC4BF63E-98F8-4CE0-B0DE-A2A71C291EFE}" action="delete"/>
  <rdn rId="0" localSheetId="1" customView="1" name="Z_BC4BF63E_98F8_4CE0_B0DE_A2A71C291EFE_.wvu.FilterData" hidden="1" oldHidden="1">
    <formula>общее!$A$6:$J$313</formula>
    <oldFormula>общее!$A$6:$J$313</oldFormula>
  </rdn>
  <rcv guid="{BC4BF63E-98F8-4CE0-B0DE-A2A71C291EFE}" action="add"/>
</revisions>
</file>

<file path=xl/revisions/revisionLog19.xml><?xml version="1.0" encoding="utf-8"?>
<revisions xmlns="http://schemas.openxmlformats.org/spreadsheetml/2006/main" xmlns:r="http://schemas.openxmlformats.org/officeDocument/2006/relationships">
  <rfmt sheetId="1" sqref="C119:D119">
    <dxf>
      <fill>
        <patternFill>
          <bgColor theme="0"/>
        </patternFill>
      </fill>
    </dxf>
  </rfmt>
  <rcc rId="771" sId="1" numFmtId="4">
    <nc r="H132">
      <v>280.3</v>
    </nc>
  </rcc>
  <rcc rId="772" sId="1">
    <oc r="G119">
      <f>SUM(G120:G129)</f>
    </oc>
    <nc r="G119">
      <f>SUM(G120:G129)+G132</f>
    </nc>
  </rcc>
  <rcc rId="773" sId="1" odxf="1" dxf="1">
    <oc r="H119">
      <f>SUM(H120:H129)</f>
    </oc>
    <nc r="H119">
      <f>SUM(H120:H129)+H132</f>
    </nc>
    <ndxf>
      <font>
        <sz val="16"/>
        <color indexed="8"/>
        <name val="Times New Roman"/>
        <scheme val="none"/>
      </font>
    </ndxf>
  </rcc>
</revisions>
</file>

<file path=xl/revisions/revisionLog191.xml><?xml version="1.0" encoding="utf-8"?>
<revisions xmlns="http://schemas.openxmlformats.org/spreadsheetml/2006/main" xmlns:r="http://schemas.openxmlformats.org/officeDocument/2006/relationships">
  <rfmt sheetId="1" sqref="A282:XFD285">
    <dxf>
      <fill>
        <patternFill>
          <bgColor theme="0"/>
        </patternFill>
      </fill>
    </dxf>
  </rfmt>
  <rcc rId="715" sId="1" numFmtId="4">
    <oc r="D283">
      <v>103.152</v>
    </oc>
    <nc r="D283">
      <v>259.65138999999999</v>
    </nc>
  </rcc>
  <rcc rId="716" sId="1" numFmtId="4">
    <oc r="D284">
      <v>1415.8409999999999</v>
    </oc>
    <nc r="D284">
      <v>1934.9209000000001</v>
    </nc>
  </rcc>
  <rcc rId="717" sId="1" numFmtId="4">
    <oc r="C284">
      <v>817.54399999999998</v>
    </oc>
    <nc r="C284">
      <v>1304.0067899999999</v>
    </nc>
  </rcc>
  <rcc rId="718" sId="1" numFmtId="4">
    <oc r="C283">
      <v>80.659000000000006</v>
    </oc>
    <nc r="C283">
      <v>153.12029999999999</v>
    </nc>
  </rcc>
  <rcc rId="719" sId="1" numFmtId="4">
    <oc r="C117">
      <v>88152.342000000004</v>
    </oc>
    <nc r="C117">
      <v>135721.99893999999</v>
    </nc>
  </rcc>
  <rcc rId="720" sId="1" numFmtId="4">
    <nc r="C118">
      <v>80</v>
    </nc>
  </rcc>
</revisions>
</file>

<file path=xl/revisions/revisionLog1911.xml><?xml version="1.0" encoding="utf-8"?>
<revisions xmlns="http://schemas.openxmlformats.org/spreadsheetml/2006/main" xmlns:r="http://schemas.openxmlformats.org/officeDocument/2006/relationships">
  <rcv guid="{BC4BF63E-98F8-4CE0-B0DE-A2A71C291EFE}" action="delete"/>
  <rdn rId="0" localSheetId="1" customView="1" name="Z_BC4BF63E_98F8_4CE0_B0DE_A2A71C291EFE_.wvu.FilterData" hidden="1" oldHidden="1">
    <formula>общее!$A$6:$J$310</formula>
    <oldFormula>общее!$A$6:$J$310</oldFormula>
  </rdn>
  <rcv guid="{BC4BF63E-98F8-4CE0-B0DE-A2A71C291EFE}" action="add"/>
</revisions>
</file>

<file path=xl/revisions/revisionLog19111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общее!$A$1:$J$300</formula>
    <oldFormula>общее!$A$1:$J$300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общее!$A$6:$J$310</formula>
    <oldFormula>общее!$A$6:$J$310</oldFormula>
  </rdn>
  <rcv guid="{221AFC77-C97B-4D44-8163-7AA758A08BF9}" action="add"/>
</revisions>
</file>

<file path=xl/revisions/revisionLog192.xml><?xml version="1.0" encoding="utf-8"?>
<revisions xmlns="http://schemas.openxmlformats.org/spreadsheetml/2006/main" xmlns:r="http://schemas.openxmlformats.org/officeDocument/2006/relationships">
  <rcc rId="763" sId="1">
    <oc r="H120">
      <v>14737.5933</v>
    </oc>
    <nc r="H120">
      <f>14785.715+5933.165+2921.385+1918.507</f>
    </nc>
  </rcc>
  <rfmt sheetId="1" sqref="G120:G128">
    <dxf>
      <fill>
        <patternFill>
          <bgColor theme="0"/>
        </patternFill>
      </fill>
    </dxf>
  </rfmt>
  <rcc rId="764" sId="1" numFmtId="4">
    <oc r="H121">
      <v>9825.0033100000001</v>
    </oc>
    <nc r="H121">
      <f>2689.374+2479.064+12138.877+10716.282</f>
    </nc>
  </rcc>
  <rcc rId="765" sId="1" numFmtId="4">
    <oc r="H122">
      <v>2.0335100000000002</v>
    </oc>
    <nc r="H122">
      <f>2.635+0.337</f>
    </nc>
  </rcc>
  <rcc rId="766" sId="1" numFmtId="4">
    <oc r="H123">
      <v>38.290930000000003</v>
    </oc>
    <nc r="H123">
      <f>0.047+39.438</f>
    </nc>
  </rcc>
  <rcc rId="767" sId="1" numFmtId="4">
    <oc r="H124">
      <v>536.21240999999998</v>
    </oc>
    <nc r="H124">
      <f>108.365+131.715+225.725+478.353</f>
    </nc>
  </rcc>
  <rcc rId="768" sId="1" numFmtId="4">
    <oc r="H126">
      <v>4703.7903100000003</v>
    </oc>
    <nc r="H126">
      <f>5203.432+1030.6+357.5</f>
    </nc>
  </rcc>
  <rcc rId="769" sId="1" numFmtId="4">
    <oc r="H127">
      <v>10.50994</v>
    </oc>
    <nc r="H127">
      <v>24.158999999999999</v>
    </nc>
  </rcc>
  <rcc rId="770" sId="1" numFmtId="4">
    <oc r="H130">
      <v>428.56814000000003</v>
    </oc>
    <nc r="H130">
      <f>216.325+178.265</f>
    </nc>
  </rcc>
  <rfmt sheetId="1" sqref="E119:F132">
    <dxf>
      <fill>
        <patternFill>
          <bgColor theme="0"/>
        </patternFill>
      </fill>
    </dxf>
  </rfmt>
  <rfmt sheetId="1" sqref="G130:G132">
    <dxf>
      <fill>
        <patternFill>
          <bgColor theme="0"/>
        </patternFill>
      </fill>
    </dxf>
  </rfmt>
</revisions>
</file>

<file path=xl/revisions/revisionLog1921.xml><?xml version="1.0" encoding="utf-8"?>
<revisions xmlns="http://schemas.openxmlformats.org/spreadsheetml/2006/main" xmlns:r="http://schemas.openxmlformats.org/officeDocument/2006/relationships">
  <rcc rId="761" sId="1">
    <nc r="E132">
      <f>SUM(D132-C132)</f>
    </nc>
  </rcc>
  <rcc rId="762" sId="1">
    <nc r="F132">
      <f>SUM(D132/C132*100)</f>
    </nc>
  </rcc>
</revisions>
</file>

<file path=xl/revisions/revisionLog19211.xml><?xml version="1.0" encoding="utf-8"?>
<revisions xmlns="http://schemas.openxmlformats.org/spreadsheetml/2006/main" xmlns:r="http://schemas.openxmlformats.org/officeDocument/2006/relationships">
  <rcc rId="735" sId="1" numFmtId="4">
    <oc r="D120">
      <v>204442.41857000001</v>
    </oc>
    <nc r="D120">
      <v>285133.68400000001</v>
    </nc>
  </rcc>
  <rcc rId="736" sId="1" numFmtId="4">
    <oc r="D121">
      <v>406428.52850000001</v>
    </oc>
    <nc r="D121">
      <v>510261.44400000002</v>
    </nc>
  </rcc>
  <rrc rId="737" sId="1" ref="A132:XFD132" action="insertRow">
    <undo index="0" exp="area" ref3D="1" dr="$A$200:$XFD$202" dn="Z_D0621073_25BE_47D7_AC33_51146458D41C_.wvu.Rows" sId="1"/>
    <undo index="0" exp="area" ref3D="1" dr="$A$200:$XFD$202" dn="Z_9BFA17BE_4413_48EA_8DFA_9D7972E1D966_.wvu.Rows" sId="1"/>
  </rrc>
  <rcc rId="738" sId="1">
    <nc r="A132" t="inlineStr">
      <is>
        <t>1170</t>
      </is>
    </nc>
  </rcc>
  <rcc rId="739" sId="1" numFmtId="4">
    <oc r="D122">
      <v>5025.9197999999997</v>
    </oc>
    <nc r="D122">
      <v>6435.3580000000002</v>
    </nc>
  </rcc>
  <rcc rId="740" sId="1" numFmtId="4">
    <oc r="D123">
      <v>9458.6710999999996</v>
    </oc>
    <nc r="D123">
      <v>11945.035</v>
    </nc>
  </rcc>
  <rcc rId="741" sId="1" numFmtId="4">
    <oc r="D127">
      <v>2653.5788600000001</v>
    </oc>
    <nc r="D127">
      <v>3474.8220000000001</v>
    </nc>
  </rcc>
  <rcc rId="742" sId="1" numFmtId="4">
    <oc r="D128">
      <v>3634.5399699999998</v>
    </oc>
    <nc r="D128">
      <v>4410.6210000000001</v>
    </nc>
  </rcc>
  <rcc rId="743" sId="1" numFmtId="4">
    <oc r="D130">
      <v>9291.0634599999994</v>
    </oc>
    <nc r="D130">
      <v>11274.067999999999</v>
    </nc>
  </rcc>
  <rcc rId="744" sId="1" numFmtId="4">
    <oc r="D131">
      <v>191.78</v>
    </oc>
    <nc r="D131">
      <v>954.55</v>
    </nc>
  </rcc>
  <rcc rId="745" sId="1" numFmtId="4">
    <nc r="D132">
      <v>2284.3440000000001</v>
    </nc>
  </rcc>
  <rcc rId="746" sId="1">
    <oc r="D119">
      <f>SUM(D120:D129)</f>
    </oc>
    <nc r="D119">
      <f>SUM(D120:D129)+D132</f>
    </nc>
  </rcc>
  <rcc rId="747" sId="1">
    <oc r="C119">
      <f>SUM(C120:C129)</f>
    </oc>
    <nc r="C119">
      <f>SUM(C120:C129)+C132</f>
    </nc>
  </rcc>
  <rcc rId="748" sId="1" numFmtId="4">
    <oc r="D124">
      <v>21518.814890000001</v>
    </oc>
    <nc r="D124">
      <v>27586.183000000001</v>
    </nc>
  </rcc>
  <rcc rId="749" sId="1" numFmtId="4">
    <oc r="D126">
      <v>72512.25374</v>
    </oc>
    <nc r="D126">
      <v>96750.566000000006</v>
    </nc>
  </rcc>
  <rfmt sheetId="1" sqref="D120:D132">
    <dxf>
      <fill>
        <patternFill>
          <bgColor theme="0"/>
        </patternFill>
      </fill>
    </dxf>
  </rfmt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80" sId="1" numFmtId="4">
    <oc r="H252">
      <v>4099.4539999999997</v>
    </oc>
    <nc r="H252">
      <v>69287.937000000005</v>
    </nc>
  </rcc>
  <rcc rId="781" sId="1" numFmtId="4">
    <oc r="H253">
      <v>17484.286</v>
    </oc>
    <nc r="H253">
      <v>45030.597000000002</v>
    </nc>
  </rcc>
  <rcc rId="782" sId="1" numFmtId="4">
    <oc r="H254">
      <v>10783.959000000001</v>
    </oc>
    <nc r="H254">
      <v>33769.010999999999</v>
    </nc>
  </rcc>
  <rcc rId="783" sId="1" numFmtId="4">
    <oc r="H255">
      <v>1416.2349999999999</v>
    </oc>
    <nc r="H255">
      <v>1457.3430000000001</v>
    </nc>
  </rcc>
  <rcc rId="784" sId="1" numFmtId="4">
    <oc r="H258">
      <v>4984.2160000000003</v>
    </oc>
    <nc r="H258">
      <v>9504.3690000000006</v>
    </nc>
  </rcc>
  <rcc rId="785" sId="1" numFmtId="4">
    <oc r="H259">
      <v>500.30399999999997</v>
    </oc>
    <nc r="H259">
      <v>830.93399999999997</v>
    </nc>
  </rcc>
  <rcc rId="786" sId="1" numFmtId="4">
    <oc r="H260">
      <v>724.13499999999999</v>
    </oc>
    <nc r="H260">
      <v>1284.135</v>
    </nc>
  </rcc>
  <rcc rId="787" sId="1" numFmtId="4">
    <nc r="H262">
      <v>48.64</v>
    </nc>
  </rcc>
  <rfmt sheetId="1" sqref="A252:XFD260">
    <dxf>
      <fill>
        <patternFill patternType="none">
          <bgColor auto="1"/>
        </patternFill>
      </fill>
    </dxf>
  </rfmt>
  <rfmt sheetId="1" sqref="A262:XFD262">
    <dxf>
      <fill>
        <patternFill patternType="none">
          <bgColor auto="1"/>
        </patternFill>
      </fill>
    </dxf>
  </rfmt>
  <rcc rId="788" sId="1" numFmtId="4">
    <oc r="D265">
      <v>9000</v>
    </oc>
    <nc r="D265">
      <v>16701.328000000001</v>
    </nc>
  </rcc>
  <rcc rId="789" sId="1" numFmtId="4">
    <oc r="D264">
      <v>9000</v>
    </oc>
    <nc r="D264">
      <v>16701.328000000001</v>
    </nc>
  </rcc>
  <rfmt sheetId="1" sqref="A264:XFD265">
    <dxf>
      <fill>
        <patternFill patternType="none">
          <bgColor auto="1"/>
        </patternFill>
      </fill>
    </dxf>
  </rfmt>
  <rcc rId="790" sId="1" numFmtId="4">
    <oc r="D267">
      <v>12875.960999999999</v>
    </oc>
    <nc r="D267">
      <v>18436.999</v>
    </nc>
  </rcc>
  <rcc rId="791" sId="1" numFmtId="4">
    <oc r="D266">
      <v>12875.960999999999</v>
    </oc>
    <nc r="D266">
      <v>18436.999</v>
    </nc>
  </rcc>
  <rcc rId="792" sId="1" numFmtId="4">
    <oc r="H267">
      <v>13736.26</v>
    </oc>
    <nc r="H267">
      <v>26116.291000000001</v>
    </nc>
  </rcc>
  <rcc rId="793" sId="1" numFmtId="4">
    <oc r="H266">
      <v>13736.26</v>
    </oc>
    <nc r="H266">
      <v>26116.291000000001</v>
    </nc>
  </rcc>
  <rfmt sheetId="1" sqref="A266:XFD267">
    <dxf>
      <fill>
        <patternFill patternType="none">
          <bgColor auto="1"/>
        </patternFill>
      </fill>
    </dxf>
  </rfmt>
  <rfmt sheetId="1" sqref="A263:XFD263">
    <dxf>
      <fill>
        <patternFill patternType="none">
          <bgColor auto="1"/>
        </patternFill>
      </fill>
    </dxf>
  </rfmt>
  <rfmt sheetId="1" sqref="G278:J282">
    <dxf>
      <fill>
        <patternFill patternType="none">
          <bgColor auto="1"/>
        </patternFill>
      </fill>
    </dxf>
  </rfmt>
  <rcc rId="794" sId="1" numFmtId="4">
    <oc r="D280">
      <v>4972.9989999999998</v>
    </oc>
    <nc r="D280">
      <v>7437.2089999999998</v>
    </nc>
  </rcc>
  <rfmt sheetId="1" sqref="A279:XFD282">
    <dxf>
      <fill>
        <patternFill patternType="none">
          <bgColor auto="1"/>
        </patternFill>
      </fill>
    </dxf>
  </rfmt>
  <rfmt sheetId="1" sqref="G278:J278">
    <dxf>
      <fill>
        <patternFill patternType="solid">
          <bgColor rgb="FFFFFF00"/>
        </patternFill>
      </fill>
    </dxf>
  </rfmt>
  <rdn rId="0" localSheetId="1" customView="1" name="Z_FA039D92_C83F_438E_BA9D_917452CA1B7F_.wvu.FilterData" hidden="1" oldHidden="1">
    <formula>общее!$A$6:$J$314</formula>
  </rdn>
  <rcv guid="{FA039D92-C83F-438E-BA9D-917452CA1B7F}" action="add"/>
</revisions>
</file>

<file path=xl/revisions/revisionLog2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41" sId="1" numFmtId="4">
    <oc r="C298">
      <v>16855.742999999999</v>
    </oc>
    <nc r="C298">
      <v>17878</v>
    </nc>
  </rcc>
  <rfmt sheetId="1" sqref="C297:C298">
    <dxf>
      <fill>
        <patternFill patternType="none">
          <bgColor auto="1"/>
        </patternFill>
      </fill>
    </dxf>
  </rfmt>
  <rcc rId="842" sId="1" numFmtId="4">
    <nc r="G298">
      <v>4382.0450000000001</v>
    </nc>
  </rcc>
  <rcc rId="843" sId="1" odxf="1" dxf="1">
    <nc r="I298">
      <f>SUM(H298-G298)</f>
    </nc>
    <odxf>
      <font>
        <b val="0"/>
        <sz val="14"/>
        <name val="Times New Roman"/>
        <family val="1"/>
      </font>
    </odxf>
    <ndxf>
      <font>
        <b/>
        <sz val="14"/>
        <name val="Times New Roman"/>
        <family val="1"/>
      </font>
    </ndxf>
  </rcc>
  <rfmt sheetId="1" sqref="J298" start="0" length="0">
    <dxf>
      <font>
        <b/>
        <sz val="14"/>
        <name val="Times New Roman"/>
        <family val="1"/>
      </font>
    </dxf>
  </rfmt>
  <rcc rId="844" sId="1">
    <oc r="F281">
      <f>SUM(D281/C281*100)</f>
    </oc>
    <nc r="F281"/>
  </rcc>
  <rcc rId="845" sId="1" numFmtId="4">
    <oc r="G299">
      <v>-2228.8200000000002</v>
    </oc>
    <nc r="G299">
      <v>-3453.0279999999998</v>
    </nc>
  </rcc>
  <rfmt sheetId="1" sqref="G299">
    <dxf>
      <fill>
        <patternFill patternType="none">
          <bgColor auto="1"/>
        </patternFill>
      </fill>
    </dxf>
  </rfmt>
</revisions>
</file>

<file path=xl/revisions/revisionLog2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G298">
    <dxf>
      <fill>
        <patternFill patternType="none">
          <bgColor auto="1"/>
        </patternFill>
      </fill>
    </dxf>
  </rfmt>
</revisions>
</file>

<file path=xl/revisions/revisionLog2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G297">
    <dxf>
      <fill>
        <patternFill patternType="none">
          <bgColor auto="1"/>
        </patternFill>
      </fill>
    </dxf>
  </rfmt>
</revisions>
</file>

<file path=xl/revisions/revisionLog2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57" sId="1">
    <oc r="H251">
      <f>SUM(H252+H253+H259+H262)+H261+H260</f>
    </oc>
    <nc r="H251">
      <f>SUM(H252+H253+H259+H262+H261+H260+H258+H257+H255+H254)</f>
    </nc>
  </rcc>
  <rcv guid="{FA039D92-C83F-438E-BA9D-917452CA1B7F}" action="delete"/>
  <rdn rId="0" localSheetId="1" customView="1" name="Z_FA039D92_C83F_438E_BA9D_917452CA1B7F_.wvu.FilterData" hidden="1" oldHidden="1">
    <formula>общее!$A$6:$J$314</formula>
    <oldFormula>общее!$A$6:$J$314</oldFormula>
  </rdn>
  <rcv guid="{FA039D92-C83F-438E-BA9D-917452CA1B7F}" action="add"/>
</revisions>
</file>

<file path=xl/revisions/revisionLog2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59" sId="1">
    <oc r="H251">
      <f>SUM(H252+H253+H259+H262+H261+H260+H258+H257+H255+H254)</f>
    </oc>
    <nc r="H251">
      <f>SUM(H252+H253+H259+H262+H261+H260)</f>
    </nc>
  </rcc>
  <rcc rId="860" sId="1" odxf="1" dxf="1" numFmtId="4">
    <oc r="H253">
      <v>45030.597000000002</v>
    </oc>
    <nc r="H253">
      <f>SUM(H254:H258)</f>
    </nc>
    <odxf/>
    <ndxf/>
  </rcc>
</revisions>
</file>

<file path=xl/revisions/revisionLog2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61" sId="1" numFmtId="4">
    <oc r="H235">
      <v>14620.124</v>
    </oc>
    <nc r="H235">
      <v>33890.902999999998</v>
    </nc>
  </rcc>
  <rfmt sheetId="1" sqref="H235:I235">
    <dxf>
      <fill>
        <patternFill>
          <bgColor theme="0"/>
        </patternFill>
      </fill>
    </dxf>
  </rfmt>
  <rcc rId="862" sId="1" numFmtId="4">
    <oc r="H238">
      <v>456.55799999999999</v>
    </oc>
    <nc r="H238">
      <v>530.06700000000001</v>
    </nc>
  </rcc>
  <rfmt sheetId="1" sqref="H236:I238">
    <dxf>
      <fill>
        <patternFill>
          <bgColor theme="0"/>
        </patternFill>
      </fill>
    </dxf>
  </rfmt>
  <rcc rId="863" sId="1" numFmtId="4">
    <oc r="H239">
      <v>504.78800000000001</v>
    </oc>
    <nc r="H239">
      <v>701.05399999999997</v>
    </nc>
  </rcc>
  <rfmt sheetId="1" sqref="H239:I239">
    <dxf>
      <fill>
        <patternFill>
          <bgColor theme="0"/>
        </patternFill>
      </fill>
    </dxf>
  </rfmt>
  <rcc rId="864" sId="1" numFmtId="4">
    <oc r="H240">
      <v>5808.9549999999999</v>
    </oc>
    <nc r="H240">
      <v>13506.153</v>
    </nc>
  </rcc>
  <rfmt sheetId="1" sqref="H240:I240">
    <dxf>
      <fill>
        <patternFill>
          <bgColor theme="0"/>
        </patternFill>
      </fill>
    </dxf>
  </rfmt>
  <rfmt sheetId="1" sqref="H241:I243">
    <dxf>
      <fill>
        <patternFill>
          <bgColor theme="0"/>
        </patternFill>
      </fill>
    </dxf>
  </rfmt>
  <rfmt sheetId="1" sqref="H244:I246">
    <dxf>
      <fill>
        <patternFill>
          <bgColor theme="0"/>
        </patternFill>
      </fill>
    </dxf>
  </rfmt>
  <rfmt sheetId="1" sqref="H247:I247">
    <dxf>
      <fill>
        <patternFill>
          <bgColor theme="0"/>
        </patternFill>
      </fill>
    </dxf>
  </rfmt>
  <rcc rId="865" sId="1" numFmtId="4">
    <oc r="H248">
      <v>2544.1979999999999</v>
    </oc>
    <nc r="H248">
      <v>3673.5459999999998</v>
    </nc>
  </rcc>
  <rfmt sheetId="1" sqref="H248:I248">
    <dxf>
      <fill>
        <patternFill>
          <bgColor theme="0"/>
        </patternFill>
      </fill>
    </dxf>
  </rfmt>
  <rcv guid="{06B33669-D909-4CD8-806F-33C009B9DF0A}" action="delete"/>
  <rdn rId="0" localSheetId="1" customView="1" name="Z_06B33669_D909_4CD8_806F_33C009B9DF0A_.wvu.FilterData" hidden="1" oldHidden="1">
    <formula>общее!$A$6:$J$314</formula>
    <oldFormula>общее!$A$6:$J$447</oldFormula>
  </rdn>
  <rcv guid="{06B33669-D909-4CD8-806F-33C009B9DF0A}" action="add"/>
</revisions>
</file>

<file path=xl/revisions/revisionLog2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H234:I234">
    <dxf>
      <fill>
        <patternFill>
          <bgColor theme="0"/>
        </patternFill>
      </fill>
    </dxf>
  </rfmt>
  <rcc rId="867" sId="1" numFmtId="4">
    <oc r="H288">
      <v>119.717</v>
    </oc>
    <nc r="H288">
      <v>555.52800000000002</v>
    </nc>
  </rcc>
  <rfmt sheetId="1" sqref="H287:J288">
    <dxf>
      <fill>
        <patternFill>
          <bgColor theme="0"/>
        </patternFill>
      </fill>
    </dxf>
  </rfmt>
  <rfmt sheetId="1" sqref="H233:I233">
    <dxf>
      <fill>
        <patternFill>
          <bgColor theme="0"/>
        </patternFill>
      </fill>
    </dxf>
  </rfmt>
</revisions>
</file>

<file path=xl/revisions/revisionLog2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27" sId="1" numFmtId="4">
    <oc r="G234">
      <f>SUM(G235:G238)</f>
    </oc>
    <nc r="G234">
      <v>25817.725999999999</v>
    </nc>
  </rcc>
  <rfmt sheetId="1" sqref="G234">
    <dxf>
      <fill>
        <patternFill>
          <bgColor theme="0"/>
        </patternFill>
      </fill>
    </dxf>
  </rfmt>
  <rcc rId="928" sId="1" numFmtId="4">
    <oc r="G235">
      <v>7048.5749999999998</v>
    </oc>
    <nc r="G235">
      <v>24901.149000000001</v>
    </nc>
  </rcc>
  <rfmt sheetId="1" sqref="G235">
    <dxf>
      <fill>
        <patternFill>
          <bgColor theme="0"/>
        </patternFill>
      </fill>
    </dxf>
  </rfmt>
  <rfmt sheetId="1" sqref="G236:G237">
    <dxf>
      <fill>
        <patternFill>
          <bgColor theme="0"/>
        </patternFill>
      </fill>
    </dxf>
  </rfmt>
  <rcc rId="929" sId="1" numFmtId="4">
    <oc r="G238">
      <v>301.54300000000001</v>
    </oc>
    <nc r="G238">
      <v>916.577</v>
    </nc>
  </rcc>
  <rfmt sheetId="1" sqref="G238">
    <dxf>
      <fill>
        <patternFill>
          <bgColor theme="0"/>
        </patternFill>
      </fill>
    </dxf>
  </rfmt>
  <rcc rId="930" sId="1" numFmtId="4">
    <oc r="G239">
      <v>1347.2449999999999</v>
    </oc>
    <nc r="G239">
      <v>1487.8789999999999</v>
    </nc>
  </rcc>
  <rfmt sheetId="1" sqref="G239">
    <dxf>
      <fill>
        <patternFill>
          <bgColor theme="0"/>
        </patternFill>
      </fill>
    </dxf>
  </rfmt>
  <rcc rId="931" sId="1" odxf="1" dxf="1">
    <oc r="J234" t="inlineStr">
      <is>
        <t>в 2,1 р.б.</t>
      </is>
    </oc>
    <nc r="J234">
      <f>SUM(H234/G234*100)</f>
    </nc>
    <odxf>
      <font>
        <b val="0"/>
        <sz val="14"/>
        <name val="Times New Roman"/>
        <scheme val="none"/>
      </font>
    </odxf>
    <ndxf>
      <font>
        <b/>
        <sz val="16"/>
        <name val="Times New Roman"/>
        <scheme val="none"/>
      </font>
    </ndxf>
  </rcc>
  <rcc rId="932" sId="1" odxf="1" dxf="1">
    <oc r="J235" t="inlineStr">
      <is>
        <t>в 2,1 р.б.</t>
      </is>
    </oc>
    <nc r="J235">
      <f>SUM(H235/G235*100)</f>
    </nc>
    <odxf>
      <font>
        <b val="0"/>
        <sz val="14"/>
        <name val="Times New Roman"/>
        <scheme val="none"/>
      </font>
    </odxf>
    <ndxf>
      <font>
        <b/>
        <sz val="16"/>
        <name val="Times New Roman"/>
        <scheme val="none"/>
      </font>
    </ndxf>
  </rcc>
  <rfmt sheetId="1" sqref="J236" start="0" length="0">
    <dxf>
      <font>
        <b/>
        <sz val="16"/>
        <name val="Times New Roman"/>
        <scheme val="none"/>
      </font>
    </dxf>
  </rfmt>
  <rfmt sheetId="1" sqref="J237" start="0" length="0">
    <dxf>
      <font>
        <b/>
        <sz val="16"/>
        <name val="Times New Roman"/>
        <scheme val="none"/>
      </font>
    </dxf>
  </rfmt>
  <rcc rId="933" sId="1" odxf="1" dxf="1">
    <oc r="J238">
      <f>SUM(H238/G238*100)</f>
    </oc>
    <nc r="J238">
      <f>SUM(H238/G238*100)</f>
    </nc>
    <odxf>
      <font>
        <b val="0"/>
        <sz val="14"/>
        <name val="Times New Roman"/>
        <scheme val="none"/>
      </font>
    </odxf>
    <ndxf>
      <font>
        <b/>
        <sz val="16"/>
        <name val="Times New Roman"/>
        <scheme val="none"/>
      </font>
    </ndxf>
  </rcc>
  <rcc rId="934" sId="1" odxf="1" dxf="1">
    <oc r="J239">
      <f>SUM(H239/G239*100)</f>
    </oc>
    <nc r="J239">
      <f>SUM(H239/G239*100)</f>
    </nc>
    <odxf>
      <font>
        <b val="0"/>
        <sz val="14"/>
        <name val="Times New Roman"/>
        <scheme val="none"/>
      </font>
    </odxf>
    <ndxf>
      <font>
        <b/>
        <sz val="16"/>
        <name val="Times New Roman"/>
        <scheme val="none"/>
      </font>
    </ndxf>
  </rcc>
  <rcc rId="935" sId="1" odxf="1" dxf="1">
    <oc r="J240" t="inlineStr">
      <is>
        <t>в 4,7 р.б.</t>
      </is>
    </oc>
    <nc r="J240">
      <f>SUM(H240/G240*100)</f>
    </nc>
    <odxf>
      <font>
        <b val="0"/>
        <sz val="14"/>
        <name val="Times New Roman"/>
        <scheme val="none"/>
      </font>
    </odxf>
    <ndxf>
      <font>
        <b/>
        <sz val="16"/>
        <name val="Times New Roman"/>
        <scheme val="none"/>
      </font>
    </ndxf>
  </rcc>
  <rcc rId="936" sId="1" numFmtId="4">
    <oc r="G240">
      <v>1243.528</v>
    </oc>
    <nc r="G240">
      <v>3223.5259999999998</v>
    </nc>
  </rcc>
  <rfmt sheetId="1" sqref="G240">
    <dxf>
      <fill>
        <patternFill>
          <bgColor theme="0"/>
        </patternFill>
      </fill>
    </dxf>
  </rfmt>
  <rcc rId="937" sId="1" numFmtId="4">
    <oc r="G248">
      <v>2224.105</v>
    </oc>
    <nc r="G248">
      <v>3077.3829999999998</v>
    </nc>
  </rcc>
  <rfmt sheetId="1" sqref="G241:G248">
    <dxf>
      <fill>
        <patternFill>
          <bgColor theme="0"/>
        </patternFill>
      </fill>
    </dxf>
  </rfmt>
  <rfmt sheetId="1" sqref="G233">
    <dxf>
      <fill>
        <patternFill>
          <bgColor theme="0"/>
        </patternFill>
      </fill>
    </dxf>
  </rfmt>
  <rcc rId="938" sId="1" odxf="1" dxf="1">
    <nc r="J243">
      <f>SUM(H243/G243*100)</f>
    </nc>
    <odxf>
      <font>
        <b val="0"/>
        <sz val="14"/>
        <name val="Times New Roman"/>
        <scheme val="none"/>
      </font>
    </odxf>
    <ndxf>
      <font>
        <b/>
        <sz val="16"/>
        <name val="Times New Roman"/>
        <scheme val="none"/>
      </font>
    </ndxf>
  </rcc>
  <rcc rId="939" sId="1" numFmtId="4">
    <oc r="G288">
      <v>109.46</v>
    </oc>
    <nc r="G288">
      <v>200.398</v>
    </nc>
  </rcc>
  <rcc rId="940" sId="1" numFmtId="4">
    <oc r="G287">
      <v>109.46</v>
    </oc>
    <nc r="G287">
      <f>G288</f>
    </nc>
  </rcc>
  <rcc rId="941" sId="1" numFmtId="4">
    <oc r="H287">
      <v>119.717</v>
    </oc>
    <nc r="H287">
      <f>H288</f>
    </nc>
  </rcc>
  <rfmt sheetId="1" sqref="G287:G288">
    <dxf>
      <fill>
        <patternFill>
          <bgColor theme="0"/>
        </patternFill>
      </fill>
    </dxf>
  </rfmt>
  <rfmt sheetId="1" sqref="A287:XFD288">
    <dxf>
      <fill>
        <patternFill>
          <bgColor theme="0"/>
        </patternFill>
      </fill>
    </dxf>
  </rfmt>
  <rfmt sheetId="1" sqref="J287:J288">
    <dxf>
      <fill>
        <patternFill>
          <bgColor rgb="FFFFFF00"/>
        </patternFill>
      </fill>
    </dxf>
  </rfmt>
</revisions>
</file>

<file path=xl/revisions/revisionLog2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06" sId="1" numFmtId="4">
    <oc r="H258">
      <v>9504.3690000000006</v>
    </oc>
    <nc r="H258">
      <v>9526.3690000000006</v>
    </nc>
  </rcc>
  <rcv guid="{FA039D92-C83F-438E-BA9D-917452CA1B7F}" action="delete"/>
  <rdn rId="0" localSheetId="1" customView="1" name="Z_FA039D92_C83F_438E_BA9D_917452CA1B7F_.wvu.FilterData" hidden="1" oldHidden="1">
    <formula>общее!$A$6:$J$314</formula>
    <oldFormula>общее!$A$6:$J$314</oldFormula>
  </rdn>
  <rcv guid="{FA039D92-C83F-438E-BA9D-917452CA1B7F}" action="add"/>
</revisions>
</file>

<file path=xl/revisions/revisionLog2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08" sId="1" numFmtId="4">
    <oc r="D280">
      <v>7437.2089999999998</v>
    </oc>
    <nc r="D280">
      <v>7437.3680000000004</v>
    </nc>
  </rcc>
  <rcv guid="{FA039D92-C83F-438E-BA9D-917452CA1B7F}" action="delete"/>
  <rdn rId="0" localSheetId="1" customView="1" name="Z_FA039D92_C83F_438E_BA9D_917452CA1B7F_.wvu.FilterData" hidden="1" oldHidden="1">
    <formula>общее!$A$6:$J$314</formula>
    <oldFormula>общее!$A$6:$J$314</oldFormula>
  </rdn>
  <rcv guid="{FA039D92-C83F-438E-BA9D-917452CA1B7F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99" sId="1" numFmtId="4">
    <oc r="D298">
      <v>17399.541000000001</v>
    </oc>
    <nc r="D298">
      <v>18529.061000000002</v>
    </nc>
  </rcc>
  <rfmt sheetId="1" sqref="A298:XFD298">
    <dxf>
      <fill>
        <patternFill patternType="none">
          <bgColor auto="1"/>
        </patternFill>
      </fill>
    </dxf>
  </rfmt>
  <rcc rId="800" sId="1" numFmtId="4">
    <oc r="D246">
      <v>413.827</v>
    </oc>
    <nc r="D246">
      <v>699.59900000000005</v>
    </nc>
  </rcc>
  <rcc rId="801" sId="1" numFmtId="4">
    <oc r="D243">
      <v>413.827</v>
    </oc>
    <nc r="D243">
      <v>699.59900000000005</v>
    </nc>
  </rcc>
  <rfmt sheetId="1" sqref="A246:XFD246">
    <dxf>
      <fill>
        <patternFill patternType="none">
          <bgColor auto="1"/>
        </patternFill>
      </fill>
    </dxf>
  </rfmt>
  <rfmt sheetId="1" sqref="C243:F243">
    <dxf>
      <fill>
        <patternFill patternType="none">
          <bgColor auto="1"/>
        </patternFill>
      </fill>
    </dxf>
  </rfmt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05" sId="1" numFmtId="4">
    <oc r="H299">
      <v>-2140.991</v>
    </oc>
    <nc r="H299">
      <v>-3724.819</v>
    </nc>
  </rcc>
  <rfmt sheetId="1" sqref="A297:XFD299">
    <dxf>
      <fill>
        <patternFill patternType="none">
          <bgColor auto="1"/>
        </patternFill>
      </fill>
    </dxf>
  </rfmt>
  <rcv guid="{FA039D92-C83F-438E-BA9D-917452CA1B7F}" action="delete"/>
  <rdn rId="0" localSheetId="1" customView="1" name="Z_FA039D92_C83F_438E_BA9D_917452CA1B7F_.wvu.FilterData" hidden="1" oldHidden="1">
    <formula>общее!$A$6:$J$314</formula>
    <oldFormula>общее!$A$6:$J$314</oldFormula>
  </rdn>
  <rcv guid="{FA039D92-C83F-438E-BA9D-917452CA1B7F}" action="add"/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22" sId="1" numFmtId="4">
    <oc r="G252">
      <v>1269.0160000000001</v>
    </oc>
    <nc r="G252">
      <v>3061.83</v>
    </nc>
  </rcc>
  <rfmt sheetId="1" sqref="G253:G260">
    <dxf>
      <fill>
        <patternFill patternType="solid">
          <bgColor rgb="FFFFFF00"/>
        </patternFill>
      </fill>
    </dxf>
  </rfmt>
  <rfmt sheetId="1" sqref="G262">
    <dxf>
      <fill>
        <patternFill patternType="solid">
          <bgColor rgb="FFFFFF00"/>
        </patternFill>
      </fill>
    </dxf>
  </rfmt>
  <rfmt sheetId="1" sqref="C266:C267">
    <dxf>
      <fill>
        <patternFill patternType="solid">
          <bgColor rgb="FFFFFF00"/>
        </patternFill>
      </fill>
    </dxf>
  </rfmt>
  <rfmt sheetId="1" sqref="G266:G267">
    <dxf>
      <fill>
        <patternFill patternType="solid">
          <bgColor rgb="FFFFFF00"/>
        </patternFill>
      </fill>
    </dxf>
  </rfmt>
  <rfmt sheetId="1" sqref="C280">
    <dxf>
      <fill>
        <patternFill patternType="solid">
          <bgColor rgb="FFFFFF00"/>
        </patternFill>
      </fill>
    </dxf>
  </rfmt>
  <rfmt sheetId="1" sqref="G280">
    <dxf>
      <fill>
        <patternFill patternType="solid">
          <bgColor rgb="FFFFFF00"/>
        </patternFill>
      </fill>
    </dxf>
  </rfmt>
  <rfmt sheetId="1" sqref="G279">
    <dxf>
      <fill>
        <patternFill patternType="solid">
          <bgColor rgb="FFFFFF00"/>
        </patternFill>
      </fill>
    </dxf>
  </rfmt>
  <rfmt sheetId="1" sqref="C279">
    <dxf>
      <fill>
        <patternFill patternType="solid">
          <bgColor rgb="FFFFFF00"/>
        </patternFill>
      </fill>
    </dxf>
  </rfmt>
  <rfmt sheetId="1" sqref="C297:C298">
    <dxf>
      <fill>
        <patternFill patternType="solid">
          <bgColor rgb="FFFFFF00"/>
        </patternFill>
      </fill>
    </dxf>
  </rfmt>
  <rfmt sheetId="1" sqref="G297:G299">
    <dxf>
      <fill>
        <patternFill patternType="solid">
          <bgColor rgb="FFFFFF00"/>
        </patternFill>
      </fill>
    </dxf>
  </rfmt>
  <rfmt sheetId="1" sqref="G253" start="0" length="0">
    <dxf>
      <fill>
        <patternFill patternType="none">
          <bgColor indexed="65"/>
        </patternFill>
      </fill>
    </dxf>
  </rfmt>
  <rcc rId="823" sId="1">
    <oc r="G253">
      <f>SUM(G254:G258)</f>
    </oc>
    <nc r="G253">
      <f>SUM(G254:G258)</f>
    </nc>
  </rcc>
  <rcc rId="824" sId="1" odxf="1" dxf="1" numFmtId="4">
    <oc r="G254">
      <v>13710.945</v>
    </oc>
    <nc r="G254">
      <v>24814.915270000001</v>
    </nc>
    <odxf>
      <fill>
        <patternFill patternType="solid">
          <bgColor rgb="FFFFFF00"/>
        </patternFill>
      </fill>
      <alignment wrapText="1"/>
    </odxf>
    <ndxf>
      <fill>
        <patternFill patternType="none">
          <bgColor indexed="65"/>
        </patternFill>
      </fill>
      <alignment wrapText="0"/>
    </ndxf>
  </rcc>
  <rcc rId="825" sId="1" odxf="1" dxf="1" numFmtId="4">
    <oc r="G255">
      <v>5608.5020000000004</v>
    </oc>
    <nc r="G255">
      <v>9575.0201199999992</v>
    </nc>
    <odxf>
      <fill>
        <patternFill patternType="solid">
          <bgColor rgb="FFFFFF00"/>
        </patternFill>
      </fill>
      <alignment wrapText="1"/>
    </odxf>
    <ndxf>
      <fill>
        <patternFill patternType="none">
          <bgColor indexed="65"/>
        </patternFill>
      </fill>
      <alignment wrapText="0"/>
    </ndxf>
  </rcc>
  <rcc rId="826" sId="1" odxf="1" dxf="1" numFmtId="4">
    <nc r="G256">
      <v>28.53</v>
    </nc>
    <odxf>
      <font>
        <sz val="14"/>
        <name val="Times New Roman"/>
        <family val="1"/>
      </font>
      <fill>
        <patternFill patternType="solid">
          <bgColor rgb="FFFFFF00"/>
        </patternFill>
      </fill>
      <alignment wrapText="1"/>
    </odxf>
    <ndxf>
      <font>
        <sz val="14"/>
        <name val="Times New Roman"/>
        <family val="1"/>
      </font>
      <fill>
        <patternFill patternType="none">
          <bgColor indexed="65"/>
        </patternFill>
      </fill>
      <alignment wrapText="0"/>
    </ndxf>
  </rcc>
  <rcc rId="827" sId="1" odxf="1" dxf="1" numFmtId="4">
    <oc r="G257">
      <v>3017.8270000000002</v>
    </oc>
    <nc r="G257">
      <v>9631.6748100000004</v>
    </nc>
    <odxf>
      <fill>
        <patternFill patternType="solid">
          <bgColor rgb="FFFFFF00"/>
        </patternFill>
      </fill>
      <alignment wrapText="1"/>
    </odxf>
    <ndxf>
      <fill>
        <patternFill patternType="none">
          <bgColor indexed="65"/>
        </patternFill>
      </fill>
      <alignment wrapText="0"/>
    </ndxf>
  </rcc>
  <rcc rId="828" sId="1" odxf="1" dxf="1" numFmtId="4">
    <oc r="G258">
      <v>8804.0889999999999</v>
    </oc>
    <nc r="G258">
      <v>16931.723760000001</v>
    </nc>
    <odxf>
      <fill>
        <patternFill patternType="solid">
          <bgColor rgb="FFFFFF00"/>
        </patternFill>
      </fill>
      <alignment wrapText="1"/>
    </odxf>
    <ndxf>
      <fill>
        <patternFill patternType="none">
          <bgColor indexed="65"/>
        </patternFill>
      </fill>
      <alignment wrapText="0"/>
    </ndxf>
  </rcc>
  <rcc rId="829" sId="1" odxf="1" dxf="1" numFmtId="4">
    <oc r="G259">
      <v>66.497</v>
    </oc>
    <nc r="G259">
      <v>380.58368999999999</v>
    </nc>
    <odxf>
      <fill>
        <patternFill patternType="solid">
          <bgColor rgb="FFFFFF00"/>
        </patternFill>
      </fill>
      <alignment wrapText="1"/>
    </odxf>
    <ndxf>
      <fill>
        <patternFill patternType="none">
          <bgColor indexed="65"/>
        </patternFill>
      </fill>
      <alignment wrapText="0"/>
    </ndxf>
  </rcc>
  <rfmt sheetId="1" sqref="G260">
    <dxf>
      <fill>
        <patternFill patternType="none">
          <bgColor auto="1"/>
        </patternFill>
      </fill>
    </dxf>
  </rfmt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30" sId="1" numFmtId="4">
    <oc r="G262">
      <v>3969.9029999999998</v>
    </oc>
    <nc r="G262">
      <v>4093.259</v>
    </nc>
  </rcc>
  <rfmt sheetId="1" sqref="G262">
    <dxf>
      <fill>
        <patternFill patternType="none">
          <bgColor auto="1"/>
        </patternFill>
      </fill>
    </dxf>
  </rfmt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31" sId="1" numFmtId="4">
    <nc r="C265">
      <v>3457.9140000000002</v>
    </nc>
  </rcc>
  <rcc rId="832" sId="1" numFmtId="4">
    <nc r="C264">
      <v>3457.9140000000002</v>
    </nc>
  </rcc>
  <rcc rId="833" sId="1" numFmtId="4">
    <oc r="C267">
      <v>20540.629000000001</v>
    </oc>
    <nc r="C267">
      <v>34415.012000000002</v>
    </nc>
  </rcc>
  <rfmt sheetId="1" sqref="C266:C267">
    <dxf>
      <fill>
        <patternFill patternType="none">
          <bgColor auto="1"/>
        </patternFill>
      </fill>
    </dxf>
  </rfmt>
  <rcc rId="834" sId="1" numFmtId="4">
    <oc r="G267">
      <v>8925.1479999999992</v>
    </oc>
    <nc r="G267">
      <v>26343.241000000002</v>
    </nc>
  </rcc>
  <rfmt sheetId="1" sqref="G266:G267">
    <dxf>
      <fill>
        <patternFill patternType="none">
          <bgColor auto="1"/>
        </patternFill>
      </fill>
    </dxf>
  </rfmt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35" sId="1" numFmtId="4">
    <oc r="C246">
      <v>518.99800000000005</v>
    </oc>
    <nc r="C246">
      <v>801.33399999999995</v>
    </nc>
  </rcc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36" sId="1" numFmtId="4">
    <oc r="C280">
      <v>3741.0729999999999</v>
    </oc>
    <nc r="C280">
      <v>6599.6670000000004</v>
    </nc>
  </rcc>
  <rcc rId="837" sId="1" numFmtId="4">
    <nc r="C281">
      <v>9.6000000000000002E-2</v>
    </nc>
  </rcc>
  <rfmt sheetId="1" sqref="C279:C281">
    <dxf>
      <fill>
        <patternFill patternType="none">
          <bgColor auto="1"/>
        </patternFill>
      </fill>
    </dxf>
  </rfmt>
  <rcc rId="838" sId="1">
    <nc r="E281">
      <f>SUM(D281-C281)</f>
    </nc>
  </rcc>
  <rcc rId="839" sId="1">
    <nc r="F281">
      <f>SUM(D281/C281*100)</f>
    </nc>
  </rcc>
</revisions>
</file>

<file path=xl/revisions/userNames.xml><?xml version="1.0" encoding="utf-8"?>
<users xmlns="http://schemas.openxmlformats.org/spreadsheetml/2006/main" xmlns:r="http://schemas.openxmlformats.org/officeDocument/2006/relationships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18" Type="http://schemas.openxmlformats.org/officeDocument/2006/relationships/printerSettings" Target="../printerSettings/printerSettings18.bin"/><Relationship Id="rId26" Type="http://schemas.openxmlformats.org/officeDocument/2006/relationships/printerSettings" Target="../printerSettings/printerSettings26.bin"/><Relationship Id="rId39" Type="http://schemas.openxmlformats.org/officeDocument/2006/relationships/printerSettings" Target="../printerSettings/printerSettings39.bin"/><Relationship Id="rId3" Type="http://schemas.openxmlformats.org/officeDocument/2006/relationships/printerSettings" Target="../printerSettings/printerSettings3.bin"/><Relationship Id="rId21" Type="http://schemas.openxmlformats.org/officeDocument/2006/relationships/printerSettings" Target="../printerSettings/printerSettings21.bin"/><Relationship Id="rId34" Type="http://schemas.openxmlformats.org/officeDocument/2006/relationships/printerSettings" Target="../printerSettings/printerSettings34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5" Type="http://schemas.openxmlformats.org/officeDocument/2006/relationships/printerSettings" Target="../printerSettings/printerSettings25.bin"/><Relationship Id="rId33" Type="http://schemas.openxmlformats.org/officeDocument/2006/relationships/printerSettings" Target="../printerSettings/printerSettings33.bin"/><Relationship Id="rId38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20" Type="http://schemas.openxmlformats.org/officeDocument/2006/relationships/printerSettings" Target="../printerSettings/printerSettings20.bin"/><Relationship Id="rId29" Type="http://schemas.openxmlformats.org/officeDocument/2006/relationships/printerSettings" Target="../printerSettings/printerSettings29.bin"/><Relationship Id="rId41" Type="http://schemas.openxmlformats.org/officeDocument/2006/relationships/printerSettings" Target="../printerSettings/printerSettings41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24" Type="http://schemas.openxmlformats.org/officeDocument/2006/relationships/printerSettings" Target="../printerSettings/printerSettings24.bin"/><Relationship Id="rId32" Type="http://schemas.openxmlformats.org/officeDocument/2006/relationships/printerSettings" Target="../printerSettings/printerSettings32.bin"/><Relationship Id="rId37" Type="http://schemas.openxmlformats.org/officeDocument/2006/relationships/printerSettings" Target="../printerSettings/printerSettings37.bin"/><Relationship Id="rId40" Type="http://schemas.openxmlformats.org/officeDocument/2006/relationships/printerSettings" Target="../printerSettings/printerSettings40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23" Type="http://schemas.openxmlformats.org/officeDocument/2006/relationships/printerSettings" Target="../printerSettings/printerSettings23.bin"/><Relationship Id="rId28" Type="http://schemas.openxmlformats.org/officeDocument/2006/relationships/printerSettings" Target="../printerSettings/printerSettings28.bin"/><Relationship Id="rId36" Type="http://schemas.openxmlformats.org/officeDocument/2006/relationships/printerSettings" Target="../printerSettings/printerSettings36.bin"/><Relationship Id="rId10" Type="http://schemas.openxmlformats.org/officeDocument/2006/relationships/printerSettings" Target="../printerSettings/printerSettings10.bin"/><Relationship Id="rId19" Type="http://schemas.openxmlformats.org/officeDocument/2006/relationships/printerSettings" Target="../printerSettings/printerSettings19.bin"/><Relationship Id="rId31" Type="http://schemas.openxmlformats.org/officeDocument/2006/relationships/printerSettings" Target="../printerSettings/printerSettings31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Relationship Id="rId22" Type="http://schemas.openxmlformats.org/officeDocument/2006/relationships/printerSettings" Target="../printerSettings/printerSettings22.bin"/><Relationship Id="rId27" Type="http://schemas.openxmlformats.org/officeDocument/2006/relationships/printerSettings" Target="../printerSettings/printerSettings27.bin"/><Relationship Id="rId30" Type="http://schemas.openxmlformats.org/officeDocument/2006/relationships/printerSettings" Target="../printerSettings/printerSettings30.bin"/><Relationship Id="rId35" Type="http://schemas.openxmlformats.org/officeDocument/2006/relationships/printerSettings" Target="../printerSettings/printerSettings3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J1116"/>
  <sheetViews>
    <sheetView tabSelected="1" view="pageBreakPreview" zoomScale="90" zoomScaleNormal="85" zoomScaleSheetLayoutView="90" workbookViewId="0">
      <pane xSplit="2" ySplit="7" topLeftCell="C233" activePane="bottomRight" state="frozen"/>
      <selection pane="topRight" activeCell="C1" sqref="C1"/>
      <selection pane="bottomLeft" activeCell="A8" sqref="A8"/>
      <selection pane="bottomRight" activeCell="J303" sqref="J303"/>
    </sheetView>
  </sheetViews>
  <sheetFormatPr defaultColWidth="9.140625" defaultRowHeight="18.75"/>
  <cols>
    <col min="1" max="1" width="19.5703125" style="4" customWidth="1"/>
    <col min="2" max="2" width="113.140625" style="2" customWidth="1"/>
    <col min="3" max="3" width="22.7109375" style="18" customWidth="1"/>
    <col min="4" max="4" width="23" style="18" customWidth="1"/>
    <col min="5" max="5" width="19.7109375" style="14" customWidth="1"/>
    <col min="6" max="6" width="17.5703125" style="20" customWidth="1"/>
    <col min="7" max="7" width="19.7109375" style="15" customWidth="1"/>
    <col min="8" max="8" width="19.5703125" style="13" customWidth="1"/>
    <col min="9" max="9" width="16.7109375" style="16" customWidth="1"/>
    <col min="10" max="10" width="17.42578125" style="4" customWidth="1"/>
    <col min="11" max="16384" width="9.140625" style="1"/>
  </cols>
  <sheetData>
    <row r="1" spans="1:10" s="5" customFormat="1" ht="27">
      <c r="A1" s="166" t="s">
        <v>467</v>
      </c>
      <c r="B1" s="166"/>
      <c r="C1" s="166"/>
      <c r="D1" s="166"/>
      <c r="E1" s="166"/>
      <c r="F1" s="166"/>
      <c r="G1" s="166"/>
      <c r="H1" s="166"/>
      <c r="I1" s="166"/>
      <c r="J1" s="166"/>
    </row>
    <row r="2" spans="1:10" s="5" customFormat="1" ht="15" customHeight="1">
      <c r="A2" s="28"/>
      <c r="B2" s="28"/>
      <c r="C2" s="28"/>
      <c r="D2" s="28"/>
      <c r="E2" s="28"/>
      <c r="F2" s="52"/>
      <c r="G2" s="28"/>
      <c r="H2" s="28"/>
      <c r="I2" s="28"/>
      <c r="J2" s="28"/>
    </row>
    <row r="3" spans="1:10" s="5" customFormat="1" ht="42" customHeight="1">
      <c r="A3" s="28"/>
      <c r="B3" s="28"/>
      <c r="C3" s="28"/>
      <c r="D3" s="28"/>
      <c r="E3" s="28"/>
      <c r="F3" s="52"/>
      <c r="G3" s="28"/>
      <c r="H3" s="28"/>
      <c r="I3" s="28"/>
      <c r="J3" s="28"/>
    </row>
    <row r="4" spans="1:10" s="5" customFormat="1" ht="21" customHeight="1">
      <c r="A4" s="168" t="s">
        <v>2</v>
      </c>
      <c r="B4" s="168" t="s">
        <v>3</v>
      </c>
      <c r="C4" s="167" t="s">
        <v>0</v>
      </c>
      <c r="D4" s="167"/>
      <c r="E4" s="167"/>
      <c r="F4" s="167"/>
      <c r="G4" s="167" t="s">
        <v>1</v>
      </c>
      <c r="H4" s="167"/>
      <c r="I4" s="167"/>
      <c r="J4" s="167"/>
    </row>
    <row r="5" spans="1:10" s="24" customFormat="1" ht="73.5" customHeight="1">
      <c r="A5" s="168"/>
      <c r="B5" s="168"/>
      <c r="C5" s="27" t="s">
        <v>449</v>
      </c>
      <c r="D5" s="27" t="s">
        <v>450</v>
      </c>
      <c r="E5" s="27" t="s">
        <v>73</v>
      </c>
      <c r="F5" s="53" t="s">
        <v>74</v>
      </c>
      <c r="G5" s="27" t="s">
        <v>449</v>
      </c>
      <c r="H5" s="27" t="s">
        <v>450</v>
      </c>
      <c r="I5" s="27" t="s">
        <v>73</v>
      </c>
      <c r="J5" s="23" t="s">
        <v>74</v>
      </c>
    </row>
    <row r="6" spans="1:10" s="31" customFormat="1" ht="15.75">
      <c r="A6" s="29">
        <v>1</v>
      </c>
      <c r="B6" s="29">
        <v>2</v>
      </c>
      <c r="C6" s="30">
        <v>3</v>
      </c>
      <c r="D6" s="30">
        <v>4</v>
      </c>
      <c r="E6" s="30">
        <v>5</v>
      </c>
      <c r="F6" s="54">
        <v>6</v>
      </c>
      <c r="G6" s="30">
        <v>7</v>
      </c>
      <c r="H6" s="30">
        <v>8</v>
      </c>
      <c r="I6" s="30">
        <v>9</v>
      </c>
      <c r="J6" s="29">
        <v>10</v>
      </c>
    </row>
    <row r="7" spans="1:10" s="5" customFormat="1" ht="22.5">
      <c r="A7" s="169" t="s">
        <v>445</v>
      </c>
      <c r="B7" s="169"/>
      <c r="C7" s="169"/>
      <c r="D7" s="169"/>
      <c r="E7" s="169"/>
      <c r="F7" s="169"/>
      <c r="G7" s="169"/>
      <c r="H7" s="169"/>
      <c r="I7" s="169"/>
      <c r="J7" s="169"/>
    </row>
    <row r="8" spans="1:10" s="21" customFormat="1" ht="20.25">
      <c r="A8" s="32">
        <v>10000000</v>
      </c>
      <c r="B8" s="33" t="s">
        <v>4</v>
      </c>
      <c r="C8" s="34">
        <f>C9+C20+C21+C28+C27</f>
        <v>1744130.8269999998</v>
      </c>
      <c r="D8" s="34">
        <f>D9+D20+D21+D28</f>
        <v>2051461.9540000001</v>
      </c>
      <c r="E8" s="34">
        <f>E9+E20+E21+E28</f>
        <v>307331.85500000004</v>
      </c>
      <c r="F8" s="35">
        <f>D8/C8*100</f>
        <v>117.62087581059654</v>
      </c>
      <c r="G8" s="34">
        <f>G28+G48+G43+G19+G49</f>
        <v>733.02100000000007</v>
      </c>
      <c r="H8" s="34">
        <f t="shared" ref="H8:I8" si="0">H28+H48+H43+H19</f>
        <v>580.40099999999995</v>
      </c>
      <c r="I8" s="34">
        <f t="shared" si="0"/>
        <v>-152.61199999999999</v>
      </c>
      <c r="J8" s="55">
        <f>J28+J48</f>
        <v>79.272318520106921</v>
      </c>
    </row>
    <row r="9" spans="1:10" s="5" customFormat="1">
      <c r="A9" s="36">
        <v>11000000</v>
      </c>
      <c r="B9" s="37" t="s">
        <v>5</v>
      </c>
      <c r="C9" s="38">
        <f>C10+C17</f>
        <v>1145498.4820000001</v>
      </c>
      <c r="D9" s="38">
        <f>D10+D17</f>
        <v>1364216.463</v>
      </c>
      <c r="E9" s="39">
        <f t="shared" ref="E9:E74" si="1">D9-C9</f>
        <v>218717.98099999991</v>
      </c>
      <c r="F9" s="40">
        <f t="shared" ref="F9:F74" si="2">D9/C9*100</f>
        <v>119.0936945300989</v>
      </c>
      <c r="G9" s="38"/>
      <c r="H9" s="38"/>
      <c r="I9" s="34"/>
      <c r="J9" s="35"/>
    </row>
    <row r="10" spans="1:10" s="7" customFormat="1">
      <c r="A10" s="36">
        <v>11010000</v>
      </c>
      <c r="B10" s="37" t="s">
        <v>51</v>
      </c>
      <c r="C10" s="39">
        <f>SUM(C11:C16)</f>
        <v>1143923.6630000002</v>
      </c>
      <c r="D10" s="39">
        <f>SUM(D11:D16)</f>
        <v>1363322.939</v>
      </c>
      <c r="E10" s="39">
        <f t="shared" si="1"/>
        <v>219399.27599999984</v>
      </c>
      <c r="F10" s="40">
        <f t="shared" si="2"/>
        <v>119.17953820665039</v>
      </c>
      <c r="G10" s="38"/>
      <c r="H10" s="38"/>
      <c r="I10" s="34"/>
      <c r="J10" s="35"/>
    </row>
    <row r="11" spans="1:10" s="7" customFormat="1" ht="50.25" customHeight="1">
      <c r="A11" s="36">
        <v>11010100</v>
      </c>
      <c r="B11" s="37" t="s">
        <v>199</v>
      </c>
      <c r="C11" s="38">
        <v>947872.00300000003</v>
      </c>
      <c r="D11" s="38">
        <v>1130273.42</v>
      </c>
      <c r="E11" s="39">
        <f t="shared" si="1"/>
        <v>182401.4169999999</v>
      </c>
      <c r="F11" s="40">
        <f t="shared" si="2"/>
        <v>119.24325398605531</v>
      </c>
      <c r="G11" s="38"/>
      <c r="H11" s="38"/>
      <c r="I11" s="34"/>
      <c r="J11" s="35"/>
    </row>
    <row r="12" spans="1:10" s="7" customFormat="1" ht="71.25" customHeight="1">
      <c r="A12" s="41">
        <v>11010200</v>
      </c>
      <c r="B12" s="37" t="s">
        <v>200</v>
      </c>
      <c r="C12" s="38">
        <v>164545.016</v>
      </c>
      <c r="D12" s="38">
        <v>189121.18700000001</v>
      </c>
      <c r="E12" s="39">
        <f t="shared" si="1"/>
        <v>24576.171000000002</v>
      </c>
      <c r="F12" s="40">
        <f t="shared" si="2"/>
        <v>114.93583433727339</v>
      </c>
      <c r="G12" s="38"/>
      <c r="H12" s="38"/>
      <c r="I12" s="34"/>
      <c r="J12" s="35"/>
    </row>
    <row r="13" spans="1:10" s="7" customFormat="1" ht="46.5" customHeight="1">
      <c r="A13" s="41">
        <v>11010400</v>
      </c>
      <c r="B13" s="37" t="s">
        <v>201</v>
      </c>
      <c r="C13" s="38">
        <v>16766.023000000001</v>
      </c>
      <c r="D13" s="38">
        <v>23284.294000000002</v>
      </c>
      <c r="E13" s="39">
        <f t="shared" si="1"/>
        <v>6518.2710000000006</v>
      </c>
      <c r="F13" s="40">
        <f t="shared" si="2"/>
        <v>138.87786030115788</v>
      </c>
      <c r="G13" s="38"/>
      <c r="H13" s="38"/>
      <c r="I13" s="34"/>
      <c r="J13" s="35"/>
    </row>
    <row r="14" spans="1:10" s="7" customFormat="1" ht="46.5" customHeight="1">
      <c r="A14" s="41">
        <v>11010500</v>
      </c>
      <c r="B14" s="37" t="s">
        <v>202</v>
      </c>
      <c r="C14" s="38">
        <v>14587.977000000001</v>
      </c>
      <c r="D14" s="38">
        <v>20632.019</v>
      </c>
      <c r="E14" s="39">
        <f t="shared" si="1"/>
        <v>6044.0419999999995</v>
      </c>
      <c r="F14" s="40">
        <f t="shared" si="2"/>
        <v>141.43166663890406</v>
      </c>
      <c r="G14" s="38"/>
      <c r="H14" s="38"/>
      <c r="I14" s="34"/>
      <c r="J14" s="35"/>
    </row>
    <row r="15" spans="1:10" s="7" customFormat="1" ht="34.5" customHeight="1">
      <c r="A15" s="41">
        <v>11010600</v>
      </c>
      <c r="B15" s="102" t="s">
        <v>453</v>
      </c>
      <c r="C15" s="38">
        <v>0.61399999999999999</v>
      </c>
      <c r="D15" s="38"/>
      <c r="E15" s="39">
        <f t="shared" si="1"/>
        <v>-0.61399999999999999</v>
      </c>
      <c r="F15" s="40">
        <f t="shared" si="2"/>
        <v>0</v>
      </c>
      <c r="G15" s="38"/>
      <c r="H15" s="38"/>
      <c r="I15" s="34"/>
      <c r="J15" s="35"/>
    </row>
    <row r="16" spans="1:10" s="7" customFormat="1" ht="66" customHeight="1">
      <c r="A16" s="41">
        <v>11010900</v>
      </c>
      <c r="B16" s="37" t="s">
        <v>203</v>
      </c>
      <c r="C16" s="38">
        <v>152.03</v>
      </c>
      <c r="D16" s="38">
        <v>12.019</v>
      </c>
      <c r="E16" s="39">
        <f t="shared" si="1"/>
        <v>-140.011</v>
      </c>
      <c r="F16" s="40">
        <f t="shared" si="2"/>
        <v>7.9056765112148915</v>
      </c>
      <c r="G16" s="38"/>
      <c r="H16" s="38"/>
      <c r="I16" s="34"/>
      <c r="J16" s="35"/>
    </row>
    <row r="17" spans="1:10" s="7" customFormat="1">
      <c r="A17" s="36">
        <v>11020000</v>
      </c>
      <c r="B17" s="37" t="s">
        <v>52</v>
      </c>
      <c r="C17" s="39">
        <f>C18</f>
        <v>1574.819</v>
      </c>
      <c r="D17" s="39">
        <f>D18</f>
        <v>893.524</v>
      </c>
      <c r="E17" s="39">
        <f t="shared" si="1"/>
        <v>-681.29499999999996</v>
      </c>
      <c r="F17" s="40">
        <f t="shared" si="2"/>
        <v>56.738202929987516</v>
      </c>
      <c r="G17" s="38"/>
      <c r="H17" s="38"/>
      <c r="I17" s="34"/>
      <c r="J17" s="35"/>
    </row>
    <row r="18" spans="1:10" s="7" customFormat="1">
      <c r="A18" s="36">
        <v>11020200</v>
      </c>
      <c r="B18" s="37" t="s">
        <v>28</v>
      </c>
      <c r="C18" s="39">
        <v>1574.819</v>
      </c>
      <c r="D18" s="38">
        <v>893.524</v>
      </c>
      <c r="E18" s="39">
        <f t="shared" si="1"/>
        <v>-681.29499999999996</v>
      </c>
      <c r="F18" s="40">
        <f t="shared" si="2"/>
        <v>56.738202929987516</v>
      </c>
      <c r="G18" s="38"/>
      <c r="H18" s="38"/>
      <c r="I18" s="34"/>
      <c r="J18" s="35"/>
    </row>
    <row r="19" spans="1:10" s="7" customFormat="1">
      <c r="A19" s="36">
        <v>12020000</v>
      </c>
      <c r="B19" s="103" t="s">
        <v>462</v>
      </c>
      <c r="C19" s="39"/>
      <c r="D19" s="38"/>
      <c r="E19" s="39"/>
      <c r="F19" s="40"/>
      <c r="G19" s="38">
        <v>1.339</v>
      </c>
      <c r="H19" s="38"/>
      <c r="I19" s="34">
        <f>H19-G19</f>
        <v>-1.339</v>
      </c>
      <c r="J19" s="35"/>
    </row>
    <row r="20" spans="1:10" s="7" customFormat="1" ht="21.75" customHeight="1">
      <c r="A20" s="42">
        <v>13000000</v>
      </c>
      <c r="B20" s="43" t="s">
        <v>365</v>
      </c>
      <c r="C20" s="39">
        <v>0.224</v>
      </c>
      <c r="D20" s="44">
        <v>10.968</v>
      </c>
      <c r="E20" s="39">
        <f t="shared" si="1"/>
        <v>10.744</v>
      </c>
      <c r="F20" s="40"/>
      <c r="G20" s="38"/>
      <c r="H20" s="38"/>
      <c r="I20" s="34"/>
      <c r="J20" s="40"/>
    </row>
    <row r="21" spans="1:10" s="7" customFormat="1">
      <c r="A21" s="42" t="s">
        <v>53</v>
      </c>
      <c r="B21" s="37" t="s">
        <v>204</v>
      </c>
      <c r="C21" s="38">
        <f>C22+C24+C26</f>
        <v>159072</v>
      </c>
      <c r="D21" s="44">
        <f>D22+D24+D26</f>
        <v>143658.46000000002</v>
      </c>
      <c r="E21" s="39">
        <f t="shared" si="1"/>
        <v>-15413.539999999979</v>
      </c>
      <c r="F21" s="40">
        <f t="shared" si="2"/>
        <v>90.310337457252075</v>
      </c>
      <c r="G21" s="38"/>
      <c r="H21" s="38"/>
      <c r="I21" s="34"/>
      <c r="J21" s="40"/>
    </row>
    <row r="22" spans="1:10" s="7" customFormat="1" ht="22.5" customHeight="1">
      <c r="A22" s="45" t="s">
        <v>104</v>
      </c>
      <c r="B22" s="37" t="s">
        <v>101</v>
      </c>
      <c r="C22" s="38">
        <f>C23</f>
        <v>14916.772999999999</v>
      </c>
      <c r="D22" s="44">
        <f>D23</f>
        <v>12633.985000000001</v>
      </c>
      <c r="E22" s="39">
        <f t="shared" si="1"/>
        <v>-2282.7879999999986</v>
      </c>
      <c r="F22" s="40">
        <f t="shared" si="2"/>
        <v>84.696502386943877</v>
      </c>
      <c r="G22" s="38"/>
      <c r="H22" s="38"/>
      <c r="I22" s="34"/>
      <c r="J22" s="40"/>
    </row>
    <row r="23" spans="1:10" s="7" customFormat="1">
      <c r="A23" s="45" t="s">
        <v>105</v>
      </c>
      <c r="B23" s="37" t="s">
        <v>102</v>
      </c>
      <c r="C23" s="38">
        <v>14916.772999999999</v>
      </c>
      <c r="D23" s="44">
        <v>12633.985000000001</v>
      </c>
      <c r="E23" s="39">
        <f t="shared" si="1"/>
        <v>-2282.7879999999986</v>
      </c>
      <c r="F23" s="40">
        <f t="shared" si="2"/>
        <v>84.696502386943877</v>
      </c>
      <c r="G23" s="38"/>
      <c r="H23" s="38"/>
      <c r="I23" s="34"/>
      <c r="J23" s="40"/>
    </row>
    <row r="24" spans="1:10" s="7" customFormat="1">
      <c r="A24" s="45" t="s">
        <v>371</v>
      </c>
      <c r="B24" s="37" t="s">
        <v>103</v>
      </c>
      <c r="C24" s="38">
        <f>C25</f>
        <v>59269.303</v>
      </c>
      <c r="D24" s="44">
        <f>D25</f>
        <v>54228.701000000001</v>
      </c>
      <c r="E24" s="39">
        <f t="shared" si="1"/>
        <v>-5040.601999999999</v>
      </c>
      <c r="F24" s="40">
        <f t="shared" si="2"/>
        <v>91.495425549377558</v>
      </c>
      <c r="G24" s="38"/>
      <c r="H24" s="38"/>
      <c r="I24" s="34"/>
      <c r="J24" s="40"/>
    </row>
    <row r="25" spans="1:10" s="7" customFormat="1">
      <c r="A25" s="45" t="s">
        <v>372</v>
      </c>
      <c r="B25" s="37" t="s">
        <v>102</v>
      </c>
      <c r="C25" s="38">
        <v>59269.303</v>
      </c>
      <c r="D25" s="44">
        <v>54228.701000000001</v>
      </c>
      <c r="E25" s="39">
        <f t="shared" si="1"/>
        <v>-5040.601999999999</v>
      </c>
      <c r="F25" s="40">
        <f t="shared" si="2"/>
        <v>91.495425549377558</v>
      </c>
      <c r="G25" s="38"/>
      <c r="H25" s="38"/>
      <c r="I25" s="34"/>
      <c r="J25" s="40"/>
    </row>
    <row r="26" spans="1:10" s="7" customFormat="1" ht="37.5">
      <c r="A26" s="36" t="s">
        <v>373</v>
      </c>
      <c r="B26" s="37" t="s">
        <v>54</v>
      </c>
      <c r="C26" s="39">
        <v>84885.923999999999</v>
      </c>
      <c r="D26" s="38">
        <v>76795.774000000005</v>
      </c>
      <c r="E26" s="39">
        <f t="shared" si="1"/>
        <v>-8090.1499999999942</v>
      </c>
      <c r="F26" s="40">
        <f t="shared" si="2"/>
        <v>90.469385713466465</v>
      </c>
      <c r="G26" s="38"/>
      <c r="H26" s="38"/>
      <c r="I26" s="34"/>
      <c r="J26" s="40"/>
    </row>
    <row r="27" spans="1:10" s="7" customFormat="1">
      <c r="A27" s="36">
        <v>16010000</v>
      </c>
      <c r="B27" s="37" t="s">
        <v>448</v>
      </c>
      <c r="C27" s="39">
        <v>0.72799999999999998</v>
      </c>
      <c r="D27" s="38"/>
      <c r="E27" s="39">
        <f t="shared" si="1"/>
        <v>-0.72799999999999998</v>
      </c>
      <c r="F27" s="40">
        <f t="shared" si="2"/>
        <v>0</v>
      </c>
      <c r="G27" s="38"/>
      <c r="H27" s="38"/>
      <c r="I27" s="34"/>
      <c r="J27" s="40"/>
    </row>
    <row r="28" spans="1:10" s="5" customFormat="1">
      <c r="A28" s="36">
        <v>18000000</v>
      </c>
      <c r="B28" s="37" t="s">
        <v>72</v>
      </c>
      <c r="C28" s="38">
        <f>C29+C40+C43+C44</f>
        <v>439559.39299999998</v>
      </c>
      <c r="D28" s="38">
        <f>D29+D40+D43+D44</f>
        <v>543576.06300000008</v>
      </c>
      <c r="E28" s="39">
        <f t="shared" si="1"/>
        <v>104016.6700000001</v>
      </c>
      <c r="F28" s="40">
        <f t="shared" si="2"/>
        <v>123.66384876684916</v>
      </c>
      <c r="G28" s="38"/>
      <c r="H28" s="38"/>
      <c r="I28" s="39"/>
      <c r="J28" s="40"/>
    </row>
    <row r="29" spans="1:10" s="5" customFormat="1">
      <c r="A29" s="36">
        <v>18010000</v>
      </c>
      <c r="B29" s="37" t="s">
        <v>468</v>
      </c>
      <c r="C29" s="38">
        <f>SUM(C30:C39)</f>
        <v>221553.78</v>
      </c>
      <c r="D29" s="38">
        <f>SUM(D30:D39)</f>
        <v>260297.34900000005</v>
      </c>
      <c r="E29" s="39">
        <f t="shared" si="1"/>
        <v>38743.569000000047</v>
      </c>
      <c r="F29" s="40">
        <f t="shared" si="2"/>
        <v>117.48720739497203</v>
      </c>
      <c r="G29" s="38"/>
      <c r="H29" s="38"/>
      <c r="I29" s="34"/>
      <c r="J29" s="40"/>
    </row>
    <row r="30" spans="1:10" s="5" customFormat="1" ht="37.5">
      <c r="A30" s="36" t="s">
        <v>374</v>
      </c>
      <c r="B30" s="37" t="s">
        <v>67</v>
      </c>
      <c r="C30" s="39">
        <v>338.03899999999999</v>
      </c>
      <c r="D30" s="38">
        <v>200.69</v>
      </c>
      <c r="E30" s="39">
        <f t="shared" si="1"/>
        <v>-137.34899999999999</v>
      </c>
      <c r="F30" s="40">
        <f t="shared" si="2"/>
        <v>59.36888938850251</v>
      </c>
      <c r="G30" s="38"/>
      <c r="H30" s="38"/>
      <c r="I30" s="34"/>
      <c r="J30" s="40"/>
    </row>
    <row r="31" spans="1:10" s="5" customFormat="1" ht="37.5">
      <c r="A31" s="46">
        <v>18010200</v>
      </c>
      <c r="B31" s="37" t="s">
        <v>68</v>
      </c>
      <c r="C31" s="39">
        <v>1831.9469999999999</v>
      </c>
      <c r="D31" s="38">
        <v>2113.0680000000002</v>
      </c>
      <c r="E31" s="39">
        <f t="shared" si="1"/>
        <v>281.12100000000032</v>
      </c>
      <c r="F31" s="40">
        <f t="shared" si="2"/>
        <v>115.34547669774291</v>
      </c>
      <c r="G31" s="38"/>
      <c r="H31" s="38"/>
      <c r="I31" s="34"/>
      <c r="J31" s="40"/>
    </row>
    <row r="32" spans="1:10" s="5" customFormat="1" ht="37.5">
      <c r="A32" s="36" t="s">
        <v>375</v>
      </c>
      <c r="B32" s="37" t="s">
        <v>55</v>
      </c>
      <c r="C32" s="39">
        <v>1078.4960000000001</v>
      </c>
      <c r="D32" s="38">
        <v>2140.2220000000002</v>
      </c>
      <c r="E32" s="39">
        <f t="shared" si="1"/>
        <v>1061.7260000000001</v>
      </c>
      <c r="F32" s="40" t="s">
        <v>475</v>
      </c>
      <c r="G32" s="38"/>
      <c r="H32" s="38"/>
      <c r="I32" s="34"/>
      <c r="J32" s="40"/>
    </row>
    <row r="33" spans="1:10" s="5" customFormat="1" ht="37.5">
      <c r="A33" s="36" t="s">
        <v>376</v>
      </c>
      <c r="B33" s="37" t="s">
        <v>56</v>
      </c>
      <c r="C33" s="39">
        <v>20214.433000000001</v>
      </c>
      <c r="D33" s="38">
        <v>22809.787</v>
      </c>
      <c r="E33" s="39">
        <f t="shared" si="1"/>
        <v>2595.3539999999994</v>
      </c>
      <c r="F33" s="40">
        <f t="shared" si="2"/>
        <v>112.8391135185439</v>
      </c>
      <c r="G33" s="38"/>
      <c r="H33" s="38"/>
      <c r="I33" s="34"/>
      <c r="J33" s="40"/>
    </row>
    <row r="34" spans="1:10" s="5" customFormat="1">
      <c r="A34" s="36" t="s">
        <v>377</v>
      </c>
      <c r="B34" s="37" t="s">
        <v>57</v>
      </c>
      <c r="C34" s="39">
        <v>55570.911</v>
      </c>
      <c r="D34" s="38">
        <v>80145.789999999994</v>
      </c>
      <c r="E34" s="39">
        <f t="shared" si="1"/>
        <v>24574.878999999994</v>
      </c>
      <c r="F34" s="40">
        <f t="shared" si="2"/>
        <v>144.22255917308965</v>
      </c>
      <c r="G34" s="38"/>
      <c r="H34" s="38"/>
      <c r="I34" s="34"/>
      <c r="J34" s="40"/>
    </row>
    <row r="35" spans="1:10" s="5" customFormat="1">
      <c r="A35" s="36" t="s">
        <v>378</v>
      </c>
      <c r="B35" s="37" t="s">
        <v>58</v>
      </c>
      <c r="C35" s="39">
        <v>114240.288</v>
      </c>
      <c r="D35" s="38">
        <v>125973.29300000001</v>
      </c>
      <c r="E35" s="39">
        <f t="shared" si="1"/>
        <v>11733.005000000005</v>
      </c>
      <c r="F35" s="40">
        <f t="shared" si="2"/>
        <v>110.27046167810781</v>
      </c>
      <c r="G35" s="38"/>
      <c r="H35" s="38"/>
      <c r="I35" s="34"/>
      <c r="J35" s="40"/>
    </row>
    <row r="36" spans="1:10" s="5" customFormat="1">
      <c r="A36" s="36" t="s">
        <v>379</v>
      </c>
      <c r="B36" s="37" t="s">
        <v>59</v>
      </c>
      <c r="C36" s="39">
        <v>3731.2840000000001</v>
      </c>
      <c r="D36" s="38">
        <v>3409.0619999999999</v>
      </c>
      <c r="E36" s="39">
        <f t="shared" si="1"/>
        <v>-322.22200000000021</v>
      </c>
      <c r="F36" s="40">
        <f t="shared" si="2"/>
        <v>91.364313196208059</v>
      </c>
      <c r="G36" s="38"/>
      <c r="H36" s="38"/>
      <c r="I36" s="34"/>
      <c r="J36" s="40"/>
    </row>
    <row r="37" spans="1:10" s="5" customFormat="1">
      <c r="A37" s="36" t="s">
        <v>380</v>
      </c>
      <c r="B37" s="37" t="s">
        <v>60</v>
      </c>
      <c r="C37" s="39">
        <v>21289.317999999999</v>
      </c>
      <c r="D37" s="38">
        <v>21241.347000000002</v>
      </c>
      <c r="E37" s="39">
        <f t="shared" si="1"/>
        <v>-47.97099999999773</v>
      </c>
      <c r="F37" s="40">
        <f t="shared" si="2"/>
        <v>99.774671034553592</v>
      </c>
      <c r="G37" s="38"/>
      <c r="H37" s="38"/>
      <c r="I37" s="34"/>
      <c r="J37" s="40"/>
    </row>
    <row r="38" spans="1:10" s="5" customFormat="1" ht="21.95" customHeight="1">
      <c r="A38" s="36">
        <v>18011000</v>
      </c>
      <c r="B38" s="37" t="s">
        <v>61</v>
      </c>
      <c r="C38" s="39">
        <v>2270.7179999999998</v>
      </c>
      <c r="D38" s="38">
        <v>1375.4280000000001</v>
      </c>
      <c r="E38" s="39">
        <f t="shared" si="1"/>
        <v>-895.28999999999974</v>
      </c>
      <c r="F38" s="40">
        <f t="shared" si="2"/>
        <v>60.572382832214309</v>
      </c>
      <c r="G38" s="38"/>
      <c r="H38" s="38"/>
      <c r="I38" s="34"/>
      <c r="J38" s="40"/>
    </row>
    <row r="39" spans="1:10" s="5" customFormat="1">
      <c r="A39" s="36" t="s">
        <v>381</v>
      </c>
      <c r="B39" s="37" t="s">
        <v>62</v>
      </c>
      <c r="C39" s="39">
        <v>988.346</v>
      </c>
      <c r="D39" s="38">
        <v>888.66200000000003</v>
      </c>
      <c r="E39" s="39">
        <f t="shared" si="1"/>
        <v>-99.683999999999969</v>
      </c>
      <c r="F39" s="40">
        <f t="shared" si="2"/>
        <v>89.914058437025091</v>
      </c>
      <c r="G39" s="38"/>
      <c r="H39" s="38"/>
      <c r="I39" s="34"/>
      <c r="J39" s="40"/>
    </row>
    <row r="40" spans="1:10" s="5" customFormat="1">
      <c r="A40" s="36">
        <v>18030000</v>
      </c>
      <c r="B40" s="37" t="s">
        <v>63</v>
      </c>
      <c r="C40" s="39">
        <f>SUM(C41:C42)</f>
        <v>352.66399999999999</v>
      </c>
      <c r="D40" s="38">
        <f>SUM(D41:D42)</f>
        <v>706.72199999999998</v>
      </c>
      <c r="E40" s="39">
        <f t="shared" si="1"/>
        <v>354.05799999999999</v>
      </c>
      <c r="F40" s="40" t="s">
        <v>457</v>
      </c>
      <c r="G40" s="38"/>
      <c r="H40" s="38"/>
      <c r="I40" s="34"/>
      <c r="J40" s="40"/>
    </row>
    <row r="41" spans="1:10" s="5" customFormat="1">
      <c r="A41" s="36">
        <v>18030100</v>
      </c>
      <c r="B41" s="37" t="s">
        <v>205</v>
      </c>
      <c r="C41" s="39">
        <v>187.31299999999999</v>
      </c>
      <c r="D41" s="38">
        <v>575.81799999999998</v>
      </c>
      <c r="E41" s="39">
        <f t="shared" si="1"/>
        <v>388.505</v>
      </c>
      <c r="F41" s="40" t="s">
        <v>431</v>
      </c>
      <c r="G41" s="38"/>
      <c r="H41" s="38"/>
      <c r="I41" s="34"/>
      <c r="J41" s="40"/>
    </row>
    <row r="42" spans="1:10" s="5" customFormat="1">
      <c r="A42" s="36">
        <v>18030200</v>
      </c>
      <c r="B42" s="37" t="s">
        <v>206</v>
      </c>
      <c r="C42" s="39">
        <v>165.351</v>
      </c>
      <c r="D42" s="38">
        <v>130.904</v>
      </c>
      <c r="E42" s="39">
        <f t="shared" si="1"/>
        <v>-34.447000000000003</v>
      </c>
      <c r="F42" s="40">
        <f t="shared" si="2"/>
        <v>79.167347037514133</v>
      </c>
      <c r="G42" s="38"/>
      <c r="H42" s="38"/>
      <c r="I42" s="34"/>
      <c r="J42" s="40"/>
    </row>
    <row r="43" spans="1:10" s="5" customFormat="1" ht="50.25" customHeight="1">
      <c r="A43" s="36">
        <v>18040000</v>
      </c>
      <c r="B43" s="37" t="s">
        <v>71</v>
      </c>
      <c r="C43" s="39">
        <v>-7.2060000000000004</v>
      </c>
      <c r="D43" s="38">
        <v>3.879</v>
      </c>
      <c r="E43" s="39">
        <f t="shared" si="1"/>
        <v>11.085000000000001</v>
      </c>
      <c r="F43" s="40">
        <f t="shared" si="2"/>
        <v>-53.830141548709406</v>
      </c>
      <c r="G43" s="38">
        <v>-0.48699999999999999</v>
      </c>
      <c r="H43" s="38"/>
      <c r="I43" s="39">
        <f>H43-G43</f>
        <v>0.48699999999999999</v>
      </c>
      <c r="J43" s="40"/>
    </row>
    <row r="44" spans="1:10" s="5" customFormat="1" ht="24" customHeight="1">
      <c r="A44" s="36">
        <v>18050000</v>
      </c>
      <c r="B44" s="37" t="s">
        <v>29</v>
      </c>
      <c r="C44" s="39">
        <f>C45+C46+C47</f>
        <v>217660.155</v>
      </c>
      <c r="D44" s="38">
        <f>D45+D46+D47</f>
        <v>282568.11300000001</v>
      </c>
      <c r="E44" s="39">
        <f t="shared" si="1"/>
        <v>64907.958000000013</v>
      </c>
      <c r="F44" s="40">
        <f t="shared" si="2"/>
        <v>129.82078093255055</v>
      </c>
      <c r="G44" s="38"/>
      <c r="H44" s="38"/>
      <c r="I44" s="34"/>
      <c r="J44" s="35"/>
    </row>
    <row r="45" spans="1:10" s="5" customFormat="1">
      <c r="A45" s="36">
        <v>18050300</v>
      </c>
      <c r="B45" s="37" t="s">
        <v>207</v>
      </c>
      <c r="C45" s="39">
        <v>49489.622000000003</v>
      </c>
      <c r="D45" s="38">
        <v>58405.531000000003</v>
      </c>
      <c r="E45" s="39">
        <f t="shared" si="1"/>
        <v>8915.9089999999997</v>
      </c>
      <c r="F45" s="40">
        <f t="shared" si="2"/>
        <v>118.01571448656448</v>
      </c>
      <c r="G45" s="38"/>
      <c r="H45" s="38"/>
      <c r="I45" s="34"/>
      <c r="J45" s="35"/>
    </row>
    <row r="46" spans="1:10" s="5" customFormat="1">
      <c r="A46" s="36">
        <v>18050400</v>
      </c>
      <c r="B46" s="37" t="s">
        <v>208</v>
      </c>
      <c r="C46" s="39">
        <v>168169.93400000001</v>
      </c>
      <c r="D46" s="38">
        <v>224162.177</v>
      </c>
      <c r="E46" s="39">
        <f t="shared" si="1"/>
        <v>55992.242999999988</v>
      </c>
      <c r="F46" s="40">
        <f t="shared" si="2"/>
        <v>133.29503774438064</v>
      </c>
      <c r="G46" s="38"/>
      <c r="H46" s="38"/>
      <c r="I46" s="34"/>
      <c r="J46" s="35"/>
    </row>
    <row r="47" spans="1:10" s="22" customFormat="1" ht="56.25">
      <c r="A47" s="36">
        <v>18050500</v>
      </c>
      <c r="B47" s="37" t="s">
        <v>216</v>
      </c>
      <c r="C47" s="39">
        <v>0.59899999999999998</v>
      </c>
      <c r="D47" s="38">
        <v>0.40500000000000003</v>
      </c>
      <c r="E47" s="39">
        <f t="shared" si="1"/>
        <v>-0.19399999999999995</v>
      </c>
      <c r="F47" s="40">
        <f t="shared" si="2"/>
        <v>67.612687813021708</v>
      </c>
      <c r="G47" s="38"/>
      <c r="H47" s="38"/>
      <c r="I47" s="34"/>
      <c r="J47" s="35"/>
    </row>
    <row r="48" spans="1:10" s="5" customFormat="1">
      <c r="A48" s="36">
        <v>19010000</v>
      </c>
      <c r="B48" s="37" t="s">
        <v>86</v>
      </c>
      <c r="C48" s="38"/>
      <c r="D48" s="38"/>
      <c r="E48" s="39"/>
      <c r="F48" s="40"/>
      <c r="G48" s="38">
        <v>732.16099999999994</v>
      </c>
      <c r="H48" s="38">
        <v>580.40099999999995</v>
      </c>
      <c r="I48" s="39">
        <f>H48-G48</f>
        <v>-151.76</v>
      </c>
      <c r="J48" s="40">
        <f>H48/G48*100</f>
        <v>79.272318520106921</v>
      </c>
    </row>
    <row r="49" spans="1:10" s="5" customFormat="1">
      <c r="A49" s="36">
        <v>19050000</v>
      </c>
      <c r="B49" s="103" t="s">
        <v>463</v>
      </c>
      <c r="C49" s="38"/>
      <c r="D49" s="38"/>
      <c r="E49" s="39"/>
      <c r="F49" s="40"/>
      <c r="G49" s="38">
        <v>8.0000000000000002E-3</v>
      </c>
      <c r="H49" s="38"/>
      <c r="I49" s="39">
        <f>H49-G49</f>
        <v>-8.0000000000000002E-3</v>
      </c>
      <c r="J49" s="40"/>
    </row>
    <row r="50" spans="1:10" s="5" customFormat="1" ht="21.4" customHeight="1">
      <c r="A50" s="32">
        <v>20000000</v>
      </c>
      <c r="B50" s="47" t="s">
        <v>6</v>
      </c>
      <c r="C50" s="34">
        <f>C51+C60+C71</f>
        <v>51663.866999999998</v>
      </c>
      <c r="D50" s="34">
        <f>D51+D60+D71</f>
        <v>34879.380999999994</v>
      </c>
      <c r="E50" s="34">
        <f t="shared" si="1"/>
        <v>-16784.486000000004</v>
      </c>
      <c r="F50" s="35">
        <f t="shared" si="2"/>
        <v>67.512137641574526</v>
      </c>
      <c r="G50" s="34">
        <f>G71+G81</f>
        <v>71549.716</v>
      </c>
      <c r="H50" s="34">
        <f>H71+H81</f>
        <v>64603.165999999997</v>
      </c>
      <c r="I50" s="34">
        <f>H50-G50</f>
        <v>-6946.5500000000029</v>
      </c>
      <c r="J50" s="35">
        <f>H50/G50*100</f>
        <v>90.291296194662735</v>
      </c>
    </row>
    <row r="51" spans="1:10" s="5" customFormat="1">
      <c r="A51" s="36">
        <v>21000000</v>
      </c>
      <c r="B51" s="37" t="s">
        <v>7</v>
      </c>
      <c r="C51" s="38">
        <f>C52+C54+C53</f>
        <v>15046.478999999999</v>
      </c>
      <c r="D51" s="38">
        <f>D52+D54</f>
        <v>3512.33</v>
      </c>
      <c r="E51" s="39">
        <f t="shared" si="1"/>
        <v>-11534.148999999999</v>
      </c>
      <c r="F51" s="40">
        <f t="shared" si="2"/>
        <v>23.343202087345485</v>
      </c>
      <c r="G51" s="38"/>
      <c r="H51" s="38"/>
      <c r="I51" s="34"/>
      <c r="J51" s="35"/>
    </row>
    <row r="52" spans="1:10" s="5" customFormat="1" ht="37.5">
      <c r="A52" s="36">
        <v>21010300</v>
      </c>
      <c r="B52" s="48" t="s">
        <v>192</v>
      </c>
      <c r="C52" s="39">
        <v>17.178999999999998</v>
      </c>
      <c r="D52" s="38">
        <v>13.257</v>
      </c>
      <c r="E52" s="39">
        <f t="shared" si="1"/>
        <v>-3.9219999999999988</v>
      </c>
      <c r="F52" s="40">
        <f t="shared" si="2"/>
        <v>77.169800337621524</v>
      </c>
      <c r="G52" s="38"/>
      <c r="H52" s="38"/>
      <c r="I52" s="34"/>
      <c r="J52" s="35"/>
    </row>
    <row r="53" spans="1:10" s="5" customFormat="1">
      <c r="A53" s="36">
        <v>21050000</v>
      </c>
      <c r="B53" s="48" t="s">
        <v>433</v>
      </c>
      <c r="C53" s="39">
        <v>12657.534</v>
      </c>
      <c r="D53" s="38"/>
      <c r="E53" s="39">
        <f t="shared" si="1"/>
        <v>-12657.534</v>
      </c>
      <c r="F53" s="40"/>
      <c r="G53" s="38"/>
      <c r="H53" s="38"/>
      <c r="I53" s="34"/>
      <c r="J53" s="35"/>
    </row>
    <row r="54" spans="1:10" s="5" customFormat="1">
      <c r="A54" s="36">
        <v>21080000</v>
      </c>
      <c r="B54" s="37" t="s">
        <v>8</v>
      </c>
      <c r="C54" s="39">
        <f>SUM(C55:C59)</f>
        <v>2371.7660000000001</v>
      </c>
      <c r="D54" s="38">
        <f>SUM(D55:D59)</f>
        <v>3499.0729999999999</v>
      </c>
      <c r="E54" s="39">
        <f t="shared" si="1"/>
        <v>1127.3069999999998</v>
      </c>
      <c r="F54" s="40">
        <f t="shared" si="2"/>
        <v>147.53027912534372</v>
      </c>
      <c r="G54" s="38"/>
      <c r="H54" s="38"/>
      <c r="I54" s="34"/>
      <c r="J54" s="35"/>
    </row>
    <row r="55" spans="1:10" s="5" customFormat="1">
      <c r="A55" s="36">
        <v>21080500</v>
      </c>
      <c r="B55" s="37" t="s">
        <v>8</v>
      </c>
      <c r="C55" s="39">
        <v>22.347999999999999</v>
      </c>
      <c r="D55" s="38">
        <v>150.702</v>
      </c>
      <c r="E55" s="39">
        <f t="shared" si="1"/>
        <v>128.35399999999998</v>
      </c>
      <c r="F55" s="40" t="s">
        <v>458</v>
      </c>
      <c r="G55" s="38"/>
      <c r="H55" s="38"/>
      <c r="I55" s="34"/>
      <c r="J55" s="35"/>
    </row>
    <row r="56" spans="1:10" s="5" customFormat="1" ht="54.6" customHeight="1">
      <c r="A56" s="36">
        <v>21080900</v>
      </c>
      <c r="B56" s="43" t="s">
        <v>70</v>
      </c>
      <c r="C56" s="39">
        <v>16.02</v>
      </c>
      <c r="D56" s="38">
        <v>0.14699999999999999</v>
      </c>
      <c r="E56" s="39">
        <f t="shared" si="1"/>
        <v>-15.872999999999999</v>
      </c>
      <c r="F56" s="40">
        <f t="shared" si="2"/>
        <v>0.91760299625468167</v>
      </c>
      <c r="G56" s="38"/>
      <c r="H56" s="38"/>
      <c r="I56" s="34"/>
      <c r="J56" s="35"/>
    </row>
    <row r="57" spans="1:10" s="5" customFormat="1">
      <c r="A57" s="36">
        <v>21081100</v>
      </c>
      <c r="B57" s="37" t="s">
        <v>9</v>
      </c>
      <c r="C57" s="39">
        <v>426.11399999999998</v>
      </c>
      <c r="D57" s="38">
        <v>984.654</v>
      </c>
      <c r="E57" s="39">
        <f t="shared" si="1"/>
        <v>558.54</v>
      </c>
      <c r="F57" s="40" t="s">
        <v>444</v>
      </c>
      <c r="G57" s="38"/>
      <c r="H57" s="38"/>
      <c r="I57" s="34"/>
      <c r="J57" s="35"/>
    </row>
    <row r="58" spans="1:10" s="5" customFormat="1" ht="37.5">
      <c r="A58" s="36">
        <v>21081500</v>
      </c>
      <c r="B58" s="43" t="s">
        <v>69</v>
      </c>
      <c r="C58" s="39">
        <v>1505.65</v>
      </c>
      <c r="D58" s="38">
        <v>1434.0029999999999</v>
      </c>
      <c r="E58" s="39">
        <f t="shared" si="1"/>
        <v>-71.647000000000162</v>
      </c>
      <c r="F58" s="40">
        <f t="shared" si="2"/>
        <v>95.241457177962999</v>
      </c>
      <c r="G58" s="38"/>
      <c r="H58" s="38"/>
      <c r="I58" s="34"/>
      <c r="J58" s="35"/>
    </row>
    <row r="59" spans="1:10" s="5" customFormat="1" ht="34.5" customHeight="1">
      <c r="A59" s="36">
        <v>21081700</v>
      </c>
      <c r="B59" s="43" t="s">
        <v>366</v>
      </c>
      <c r="C59" s="39">
        <v>401.63400000000001</v>
      </c>
      <c r="D59" s="38">
        <v>929.56700000000001</v>
      </c>
      <c r="E59" s="39">
        <f t="shared" si="1"/>
        <v>527.93299999999999</v>
      </c>
      <c r="F59" s="40" t="s">
        <v>444</v>
      </c>
      <c r="G59" s="38"/>
      <c r="H59" s="38"/>
      <c r="I59" s="34"/>
      <c r="J59" s="35"/>
    </row>
    <row r="60" spans="1:10" s="5" customFormat="1">
      <c r="A60" s="36">
        <v>22000000</v>
      </c>
      <c r="B60" s="37" t="s">
        <v>37</v>
      </c>
      <c r="C60" s="38">
        <f>C61+C66+C67</f>
        <v>32134.629000000001</v>
      </c>
      <c r="D60" s="38">
        <f>D61+D66+D67</f>
        <v>27724.831999999999</v>
      </c>
      <c r="E60" s="39">
        <f t="shared" si="1"/>
        <v>-4409.7970000000023</v>
      </c>
      <c r="F60" s="40">
        <f t="shared" si="2"/>
        <v>86.277118680909609</v>
      </c>
      <c r="G60" s="38"/>
      <c r="H60" s="38"/>
      <c r="I60" s="34"/>
      <c r="J60" s="35"/>
    </row>
    <row r="61" spans="1:10" s="5" customFormat="1">
      <c r="A61" s="36" t="s">
        <v>382</v>
      </c>
      <c r="B61" s="37" t="s">
        <v>64</v>
      </c>
      <c r="C61" s="38">
        <f>C62+C63+C64+C65</f>
        <v>23980.674999999999</v>
      </c>
      <c r="D61" s="38">
        <f>SUM(D62:D65)</f>
        <v>18483.444</v>
      </c>
      <c r="E61" s="39">
        <f t="shared" si="1"/>
        <v>-5497.2309999999998</v>
      </c>
      <c r="F61" s="40">
        <f t="shared" si="2"/>
        <v>77.076412569704573</v>
      </c>
      <c r="G61" s="38"/>
      <c r="H61" s="38"/>
      <c r="I61" s="34"/>
      <c r="J61" s="35"/>
    </row>
    <row r="62" spans="1:10" s="5" customFormat="1" ht="37.5">
      <c r="A62" s="36">
        <v>22010300</v>
      </c>
      <c r="B62" s="43" t="s">
        <v>76</v>
      </c>
      <c r="C62" s="39">
        <v>994.83500000000004</v>
      </c>
      <c r="D62" s="38">
        <v>998.48299999999995</v>
      </c>
      <c r="E62" s="39">
        <f t="shared" si="1"/>
        <v>3.6479999999999109</v>
      </c>
      <c r="F62" s="40">
        <f t="shared" si="2"/>
        <v>100.36669397437765</v>
      </c>
      <c r="G62" s="38"/>
      <c r="H62" s="38"/>
      <c r="I62" s="34"/>
      <c r="J62" s="35"/>
    </row>
    <row r="63" spans="1:10" s="5" customFormat="1">
      <c r="A63" s="36" t="s">
        <v>383</v>
      </c>
      <c r="B63" s="37" t="s">
        <v>65</v>
      </c>
      <c r="C63" s="39">
        <v>22435.328000000001</v>
      </c>
      <c r="D63" s="38">
        <v>16939.594000000001</v>
      </c>
      <c r="E63" s="39">
        <f t="shared" si="1"/>
        <v>-5495.7340000000004</v>
      </c>
      <c r="F63" s="40">
        <f t="shared" si="2"/>
        <v>75.504106737374201</v>
      </c>
      <c r="G63" s="38"/>
      <c r="H63" s="38"/>
      <c r="I63" s="34"/>
      <c r="J63" s="35"/>
    </row>
    <row r="64" spans="1:10" s="5" customFormat="1" ht="37.5">
      <c r="A64" s="36">
        <v>22012600</v>
      </c>
      <c r="B64" s="43" t="s">
        <v>75</v>
      </c>
      <c r="C64" s="39">
        <v>530.19600000000003</v>
      </c>
      <c r="D64" s="38">
        <v>524.99099999999999</v>
      </c>
      <c r="E64" s="39">
        <f t="shared" si="1"/>
        <v>-5.2050000000000409</v>
      </c>
      <c r="F64" s="40">
        <f t="shared" si="2"/>
        <v>99.018287576669749</v>
      </c>
      <c r="G64" s="38"/>
      <c r="H64" s="38"/>
      <c r="I64" s="34"/>
      <c r="J64" s="35"/>
    </row>
    <row r="65" spans="1:10" s="5" customFormat="1" ht="75">
      <c r="A65" s="36">
        <v>22012900</v>
      </c>
      <c r="B65" s="43" t="s">
        <v>394</v>
      </c>
      <c r="C65" s="39">
        <v>20.315999999999999</v>
      </c>
      <c r="D65" s="38">
        <v>20.376000000000001</v>
      </c>
      <c r="E65" s="39">
        <f t="shared" si="1"/>
        <v>6.0000000000002274E-2</v>
      </c>
      <c r="F65" s="40">
        <f t="shared" si="2"/>
        <v>100.29533372711165</v>
      </c>
      <c r="G65" s="38"/>
      <c r="H65" s="38"/>
      <c r="I65" s="34"/>
      <c r="J65" s="35"/>
    </row>
    <row r="66" spans="1:10" s="5" customFormat="1" ht="37.5">
      <c r="A66" s="36">
        <v>22080400</v>
      </c>
      <c r="B66" s="37" t="s">
        <v>193</v>
      </c>
      <c r="C66" s="39">
        <v>7766.8649999999998</v>
      </c>
      <c r="D66" s="38">
        <v>8940.5390000000007</v>
      </c>
      <c r="E66" s="39">
        <f t="shared" si="1"/>
        <v>1173.6740000000009</v>
      </c>
      <c r="F66" s="40">
        <f t="shared" si="2"/>
        <v>115.11129651410189</v>
      </c>
      <c r="G66" s="38"/>
      <c r="H66" s="38"/>
      <c r="I66" s="34"/>
      <c r="J66" s="35"/>
    </row>
    <row r="67" spans="1:10" s="5" customFormat="1">
      <c r="A67" s="36">
        <v>22090000</v>
      </c>
      <c r="B67" s="37" t="s">
        <v>10</v>
      </c>
      <c r="C67" s="39">
        <f>SUM(C68:C70)</f>
        <v>387.089</v>
      </c>
      <c r="D67" s="39">
        <f>SUM(D68:D70)</f>
        <v>300.84899999999999</v>
      </c>
      <c r="E67" s="39">
        <f t="shared" si="1"/>
        <v>-86.240000000000009</v>
      </c>
      <c r="F67" s="40">
        <f t="shared" si="2"/>
        <v>77.720885894458377</v>
      </c>
      <c r="G67" s="38"/>
      <c r="H67" s="38"/>
      <c r="I67" s="34"/>
      <c r="J67" s="35"/>
    </row>
    <row r="68" spans="1:10" s="5" customFormat="1" ht="37.5">
      <c r="A68" s="36">
        <v>22090100</v>
      </c>
      <c r="B68" s="37" t="s">
        <v>209</v>
      </c>
      <c r="C68" s="39">
        <v>208.01300000000001</v>
      </c>
      <c r="D68" s="38">
        <v>120.74</v>
      </c>
      <c r="E68" s="39">
        <f t="shared" si="1"/>
        <v>-87.27300000000001</v>
      </c>
      <c r="F68" s="40">
        <f t="shared" si="2"/>
        <v>58.044449145005359</v>
      </c>
      <c r="G68" s="38"/>
      <c r="H68" s="38"/>
      <c r="I68" s="34"/>
      <c r="J68" s="35"/>
    </row>
    <row r="69" spans="1:10" s="5" customFormat="1">
      <c r="A69" s="36">
        <v>22090200</v>
      </c>
      <c r="B69" s="37" t="s">
        <v>210</v>
      </c>
      <c r="C69" s="39">
        <v>9.3130000000000006</v>
      </c>
      <c r="D69" s="38">
        <v>8.0879999999999992</v>
      </c>
      <c r="E69" s="39">
        <f t="shared" si="1"/>
        <v>-1.2250000000000014</v>
      </c>
      <c r="F69" s="40">
        <f t="shared" si="2"/>
        <v>86.846343820466004</v>
      </c>
      <c r="G69" s="38"/>
      <c r="H69" s="38"/>
      <c r="I69" s="34"/>
      <c r="J69" s="35"/>
    </row>
    <row r="70" spans="1:10" s="5" customFormat="1" ht="37.5">
      <c r="A70" s="36">
        <v>22090400</v>
      </c>
      <c r="B70" s="37" t="s">
        <v>211</v>
      </c>
      <c r="C70" s="39">
        <v>169.76300000000001</v>
      </c>
      <c r="D70" s="38">
        <v>172.02099999999999</v>
      </c>
      <c r="E70" s="39">
        <f t="shared" si="1"/>
        <v>2.2579999999999814</v>
      </c>
      <c r="F70" s="40">
        <f t="shared" si="2"/>
        <v>101.33008959549488</v>
      </c>
      <c r="G70" s="38"/>
      <c r="H70" s="38"/>
      <c r="I70" s="34"/>
      <c r="J70" s="35"/>
    </row>
    <row r="71" spans="1:10" s="5" customFormat="1" ht="18.2" customHeight="1">
      <c r="A71" s="36">
        <v>24000000</v>
      </c>
      <c r="B71" s="37" t="s">
        <v>11</v>
      </c>
      <c r="C71" s="38">
        <f>SUM(C72:C73)</f>
        <v>4482.7590000000009</v>
      </c>
      <c r="D71" s="38">
        <f>D73</f>
        <v>3642.2190000000001</v>
      </c>
      <c r="E71" s="39">
        <f t="shared" si="1"/>
        <v>-840.54000000000087</v>
      </c>
      <c r="F71" s="40">
        <f t="shared" si="2"/>
        <v>81.249493894273584</v>
      </c>
      <c r="G71" s="38">
        <f>G73+G79+G80</f>
        <v>10981.418000000001</v>
      </c>
      <c r="H71" s="38">
        <f>H77+H79+H80</f>
        <v>4704.7880000000005</v>
      </c>
      <c r="I71" s="39">
        <f>H71-G71</f>
        <v>-6276.630000000001</v>
      </c>
      <c r="J71" s="40">
        <f>H71/G71*100</f>
        <v>42.84317380505869</v>
      </c>
    </row>
    <row r="72" spans="1:10" s="5" customFormat="1" ht="36.6" customHeight="1">
      <c r="A72" s="36">
        <v>24030000</v>
      </c>
      <c r="B72" s="37" t="s">
        <v>443</v>
      </c>
      <c r="C72" s="38">
        <v>4.2000000000000003E-2</v>
      </c>
      <c r="D72" s="38"/>
      <c r="E72" s="39">
        <f t="shared" si="1"/>
        <v>-4.2000000000000003E-2</v>
      </c>
      <c r="F72" s="40"/>
      <c r="G72" s="38"/>
      <c r="H72" s="38"/>
      <c r="I72" s="39"/>
      <c r="J72" s="40"/>
    </row>
    <row r="73" spans="1:10" s="5" customFormat="1">
      <c r="A73" s="36">
        <v>24060000</v>
      </c>
      <c r="B73" s="37" t="s">
        <v>8</v>
      </c>
      <c r="C73" s="38">
        <f>C74+C78+C76</f>
        <v>4482.7170000000006</v>
      </c>
      <c r="D73" s="38">
        <f>D74+D75+D76+D78</f>
        <v>3642.2190000000001</v>
      </c>
      <c r="E73" s="39">
        <f t="shared" si="1"/>
        <v>-840.4980000000005</v>
      </c>
      <c r="F73" s="40">
        <f t="shared" si="2"/>
        <v>81.250255146599699</v>
      </c>
      <c r="G73" s="38">
        <f>G77</f>
        <v>1235.633</v>
      </c>
      <c r="H73" s="38">
        <f>H77</f>
        <v>1304.1030000000001</v>
      </c>
      <c r="I73" s="39">
        <f>H73-G73</f>
        <v>68.470000000000027</v>
      </c>
      <c r="J73" s="40">
        <f>H73/G73*100</f>
        <v>105.54128936342748</v>
      </c>
    </row>
    <row r="74" spans="1:10" s="5" customFormat="1">
      <c r="A74" s="36">
        <v>24060300</v>
      </c>
      <c r="B74" s="37" t="s">
        <v>8</v>
      </c>
      <c r="C74" s="39">
        <v>3592.3530000000001</v>
      </c>
      <c r="D74" s="38">
        <v>2737.9470000000001</v>
      </c>
      <c r="E74" s="39">
        <f t="shared" si="1"/>
        <v>-854.40599999999995</v>
      </c>
      <c r="F74" s="40">
        <f t="shared" si="2"/>
        <v>76.21597877491439</v>
      </c>
      <c r="G74" s="38"/>
      <c r="H74" s="38"/>
      <c r="I74" s="34"/>
      <c r="J74" s="40"/>
    </row>
    <row r="75" spans="1:10" s="5" customFormat="1">
      <c r="A75" s="36">
        <v>24060600</v>
      </c>
      <c r="B75" s="103" t="s">
        <v>454</v>
      </c>
      <c r="C75" s="39"/>
      <c r="D75" s="38">
        <v>0.13600000000000001</v>
      </c>
      <c r="E75" s="39">
        <f t="shared" ref="E75:E114" si="3">D75-C75</f>
        <v>0.13600000000000001</v>
      </c>
      <c r="F75" s="40"/>
      <c r="G75" s="38"/>
      <c r="H75" s="38"/>
      <c r="I75" s="34"/>
      <c r="J75" s="40"/>
    </row>
    <row r="76" spans="1:10" s="5" customFormat="1" ht="37.5">
      <c r="A76" s="36">
        <v>24061900</v>
      </c>
      <c r="B76" s="37" t="s">
        <v>442</v>
      </c>
      <c r="C76" s="39">
        <v>799</v>
      </c>
      <c r="D76" s="38">
        <v>40</v>
      </c>
      <c r="E76" s="39">
        <f t="shared" si="3"/>
        <v>-759</v>
      </c>
      <c r="F76" s="40">
        <f t="shared" ref="F76:F114" si="4">D76/C76*100</f>
        <v>5.0062578222778473</v>
      </c>
      <c r="G76" s="38"/>
      <c r="H76" s="38"/>
      <c r="I76" s="34"/>
      <c r="J76" s="40"/>
    </row>
    <row r="77" spans="1:10" s="5" customFormat="1" ht="37.5">
      <c r="A77" s="36">
        <v>24062100</v>
      </c>
      <c r="B77" s="37" t="s">
        <v>30</v>
      </c>
      <c r="C77" s="39"/>
      <c r="D77" s="38"/>
      <c r="E77" s="39"/>
      <c r="F77" s="40"/>
      <c r="G77" s="38">
        <v>1235.633</v>
      </c>
      <c r="H77" s="38">
        <v>1304.1030000000001</v>
      </c>
      <c r="I77" s="39">
        <f>H77-G77</f>
        <v>68.470000000000027</v>
      </c>
      <c r="J77" s="40">
        <f>H77/G77*100</f>
        <v>105.54128936342748</v>
      </c>
    </row>
    <row r="78" spans="1:10" s="5" customFormat="1" ht="131.25">
      <c r="A78" s="36">
        <v>24062200</v>
      </c>
      <c r="B78" s="49" t="s">
        <v>214</v>
      </c>
      <c r="C78" s="39">
        <v>91.364000000000004</v>
      </c>
      <c r="D78" s="38">
        <v>864.13599999999997</v>
      </c>
      <c r="E78" s="39">
        <f t="shared" si="3"/>
        <v>772.77199999999993</v>
      </c>
      <c r="F78" s="40" t="s">
        <v>459</v>
      </c>
      <c r="G78" s="38"/>
      <c r="H78" s="38"/>
      <c r="I78" s="34"/>
      <c r="J78" s="35"/>
    </row>
    <row r="79" spans="1:10" s="9" customFormat="1" ht="56.25">
      <c r="A79" s="36">
        <v>24110900</v>
      </c>
      <c r="B79" s="37" t="s">
        <v>212</v>
      </c>
      <c r="C79" s="38"/>
      <c r="D79" s="38"/>
      <c r="E79" s="39"/>
      <c r="F79" s="40"/>
      <c r="G79" s="38">
        <v>166.71899999999999</v>
      </c>
      <c r="H79" s="38">
        <v>219.45699999999999</v>
      </c>
      <c r="I79" s="39">
        <f>H79-G79</f>
        <v>52.738</v>
      </c>
      <c r="J79" s="40">
        <f>H79/G79*100</f>
        <v>131.63286727967417</v>
      </c>
    </row>
    <row r="80" spans="1:10" s="5" customFormat="1">
      <c r="A80" s="36">
        <v>24170000</v>
      </c>
      <c r="B80" s="37" t="s">
        <v>38</v>
      </c>
      <c r="C80" s="38"/>
      <c r="D80" s="38"/>
      <c r="E80" s="39"/>
      <c r="F80" s="40"/>
      <c r="G80" s="38">
        <v>9579.0660000000007</v>
      </c>
      <c r="H80" s="38">
        <v>3181.2280000000001</v>
      </c>
      <c r="I80" s="39">
        <f>H80-G80</f>
        <v>-6397.8380000000006</v>
      </c>
      <c r="J80" s="40">
        <f>H80/G80*100</f>
        <v>33.210210682335834</v>
      </c>
    </row>
    <row r="81" spans="1:10" s="25" customFormat="1" ht="27" customHeight="1">
      <c r="A81" s="36">
        <v>25000000</v>
      </c>
      <c r="B81" s="37" t="s">
        <v>12</v>
      </c>
      <c r="C81" s="38"/>
      <c r="D81" s="38"/>
      <c r="E81" s="39"/>
      <c r="F81" s="40"/>
      <c r="G81" s="50">
        <v>60568.298000000003</v>
      </c>
      <c r="H81" s="50">
        <v>59898.377999999997</v>
      </c>
      <c r="I81" s="39">
        <f>H81-G81</f>
        <v>-669.92000000000553</v>
      </c>
      <c r="J81" s="40">
        <f>H81/G81*100</f>
        <v>98.893942834583186</v>
      </c>
    </row>
    <row r="82" spans="1:10" s="8" customFormat="1" ht="29.25" customHeight="1">
      <c r="A82" s="32">
        <v>30000000</v>
      </c>
      <c r="B82" s="33" t="s">
        <v>13</v>
      </c>
      <c r="C82" s="34">
        <f>C84+C85</f>
        <v>92.42</v>
      </c>
      <c r="D82" s="34">
        <f>D84+D85</f>
        <v>68.8</v>
      </c>
      <c r="E82" s="34">
        <f t="shared" si="3"/>
        <v>-23.620000000000005</v>
      </c>
      <c r="F82" s="35">
        <f t="shared" si="4"/>
        <v>74.442761307076381</v>
      </c>
      <c r="G82" s="34">
        <f>G86+G87</f>
        <v>5754.8310000000001</v>
      </c>
      <c r="H82" s="34">
        <f>H86+H87</f>
        <v>439.8</v>
      </c>
      <c r="I82" s="34">
        <f>H82-G82</f>
        <v>-5315.0309999999999</v>
      </c>
      <c r="J82" s="35">
        <f>H82/G82*100</f>
        <v>7.6422748122403599</v>
      </c>
    </row>
    <row r="83" spans="1:10" s="21" customFormat="1" ht="20.25">
      <c r="A83" s="36">
        <v>31000000</v>
      </c>
      <c r="B83" s="37" t="s">
        <v>213</v>
      </c>
      <c r="C83" s="39">
        <f>SUM(C84:C85)</f>
        <v>92.42</v>
      </c>
      <c r="D83" s="39">
        <f>SUM(D84:D85)</f>
        <v>68.8</v>
      </c>
      <c r="E83" s="39">
        <f t="shared" si="3"/>
        <v>-23.620000000000005</v>
      </c>
      <c r="F83" s="40">
        <f t="shared" si="4"/>
        <v>74.442761307076381</v>
      </c>
      <c r="G83" s="39"/>
      <c r="H83" s="39"/>
      <c r="I83" s="34"/>
      <c r="J83" s="35"/>
    </row>
    <row r="84" spans="1:10" s="5" customFormat="1" ht="56.25">
      <c r="A84" s="36">
        <v>31010200</v>
      </c>
      <c r="B84" s="37" t="s">
        <v>77</v>
      </c>
      <c r="C84" s="39">
        <v>71.457999999999998</v>
      </c>
      <c r="D84" s="39">
        <v>62.061</v>
      </c>
      <c r="E84" s="39">
        <f t="shared" si="3"/>
        <v>-9.3969999999999985</v>
      </c>
      <c r="F84" s="40">
        <f t="shared" si="4"/>
        <v>86.849617957401549</v>
      </c>
      <c r="G84" s="39"/>
      <c r="H84" s="39"/>
      <c r="I84" s="34"/>
      <c r="J84" s="35"/>
    </row>
    <row r="85" spans="1:10" s="5" customFormat="1">
      <c r="A85" s="36">
        <v>31020000</v>
      </c>
      <c r="B85" s="37" t="s">
        <v>39</v>
      </c>
      <c r="C85" s="39">
        <v>20.962</v>
      </c>
      <c r="D85" s="39">
        <v>6.7389999999999999</v>
      </c>
      <c r="E85" s="39">
        <f t="shared" si="3"/>
        <v>-14.222999999999999</v>
      </c>
      <c r="F85" s="40">
        <f t="shared" si="4"/>
        <v>32.148649937983016</v>
      </c>
      <c r="G85" s="39"/>
      <c r="H85" s="39"/>
      <c r="I85" s="34"/>
      <c r="J85" s="35"/>
    </row>
    <row r="86" spans="1:10" s="5" customFormat="1" ht="37.5">
      <c r="A86" s="36">
        <v>31030000</v>
      </c>
      <c r="B86" s="37" t="s">
        <v>32</v>
      </c>
      <c r="C86" s="39"/>
      <c r="D86" s="39"/>
      <c r="E86" s="39"/>
      <c r="F86" s="40"/>
      <c r="G86" s="39"/>
      <c r="H86" s="39">
        <v>4.7229999999999999</v>
      </c>
      <c r="I86" s="39">
        <f t="shared" ref="I86" si="5">H86-G86</f>
        <v>4.7229999999999999</v>
      </c>
      <c r="J86" s="35"/>
    </row>
    <row r="87" spans="1:10" s="5" customFormat="1">
      <c r="A87" s="36">
        <v>33010000</v>
      </c>
      <c r="B87" s="37" t="s">
        <v>31</v>
      </c>
      <c r="C87" s="39"/>
      <c r="D87" s="39"/>
      <c r="E87" s="39"/>
      <c r="F87" s="40"/>
      <c r="G87" s="39">
        <v>5754.8310000000001</v>
      </c>
      <c r="H87" s="39">
        <v>435.077</v>
      </c>
      <c r="I87" s="39">
        <f>H87-G87</f>
        <v>-5319.7539999999999</v>
      </c>
      <c r="J87" s="40">
        <v>46.8</v>
      </c>
    </row>
    <row r="88" spans="1:10" s="5" customFormat="1">
      <c r="A88" s="36">
        <v>50110000</v>
      </c>
      <c r="B88" s="37"/>
      <c r="C88" s="39"/>
      <c r="D88" s="39"/>
      <c r="E88" s="39"/>
      <c r="F88" s="40"/>
      <c r="G88" s="39"/>
      <c r="H88" s="39">
        <v>3000</v>
      </c>
      <c r="I88" s="39"/>
      <c r="J88" s="40"/>
    </row>
    <row r="89" spans="1:10" s="5" customFormat="1" ht="20.25" customHeight="1">
      <c r="A89" s="32"/>
      <c r="B89" s="51" t="s">
        <v>33</v>
      </c>
      <c r="C89" s="34">
        <f>C8+C50+C82</f>
        <v>1795887.1139999998</v>
      </c>
      <c r="D89" s="34">
        <f>D8+D50+D82</f>
        <v>2086410.1350000002</v>
      </c>
      <c r="E89" s="34">
        <f t="shared" si="3"/>
        <v>290523.02100000042</v>
      </c>
      <c r="F89" s="35">
        <f t="shared" si="4"/>
        <v>116.17713155438345</v>
      </c>
      <c r="G89" s="34">
        <f>G8+G50+G82</f>
        <v>78037.567999999999</v>
      </c>
      <c r="H89" s="34">
        <f>H8+H50+H82</f>
        <v>65623.366999999998</v>
      </c>
      <c r="I89" s="34">
        <f>H89-G89</f>
        <v>-12414.201000000001</v>
      </c>
      <c r="J89" s="35">
        <f>H89/G89*100</f>
        <v>84.09201962828979</v>
      </c>
    </row>
    <row r="90" spans="1:10" s="24" customFormat="1" ht="20.25">
      <c r="A90" s="32">
        <v>40000000</v>
      </c>
      <c r="B90" s="33" t="s">
        <v>14</v>
      </c>
      <c r="C90" s="34">
        <f>C91+C96</f>
        <v>1560838.8619999997</v>
      </c>
      <c r="D90" s="34">
        <f>D91+D96</f>
        <v>1323379.3119999999</v>
      </c>
      <c r="E90" s="34">
        <f t="shared" si="3"/>
        <v>-237459.54999999981</v>
      </c>
      <c r="F90" s="35">
        <f t="shared" si="4"/>
        <v>84.78641480673231</v>
      </c>
      <c r="G90" s="56"/>
      <c r="H90" s="56">
        <f>H96</f>
        <v>398</v>
      </c>
      <c r="I90" s="56"/>
      <c r="J90" s="56"/>
    </row>
    <row r="91" spans="1:10" s="5" customFormat="1">
      <c r="A91" s="42">
        <v>41030000</v>
      </c>
      <c r="B91" s="43" t="s">
        <v>217</v>
      </c>
      <c r="C91" s="38">
        <f>SUM(C92:C95)</f>
        <v>669529.69999999995</v>
      </c>
      <c r="D91" s="38">
        <f>SUM(D92:D95)</f>
        <v>707910.4</v>
      </c>
      <c r="E91" s="39">
        <f t="shared" si="3"/>
        <v>38380.70000000007</v>
      </c>
      <c r="F91" s="40">
        <f t="shared" si="4"/>
        <v>105.73248654988718</v>
      </c>
      <c r="G91" s="38"/>
      <c r="H91" s="34"/>
      <c r="I91" s="39"/>
      <c r="J91" s="40"/>
    </row>
    <row r="92" spans="1:10" s="5" customFormat="1" ht="37.5">
      <c r="A92" s="42">
        <v>41033800</v>
      </c>
      <c r="B92" s="43" t="s">
        <v>441</v>
      </c>
      <c r="C92" s="38">
        <v>3130</v>
      </c>
      <c r="D92" s="38">
        <v>266</v>
      </c>
      <c r="E92" s="39">
        <f t="shared" si="3"/>
        <v>-2864</v>
      </c>
      <c r="F92" s="40">
        <f t="shared" si="4"/>
        <v>8.4984025559105429</v>
      </c>
      <c r="G92" s="38"/>
      <c r="H92" s="34"/>
      <c r="I92" s="39"/>
      <c r="J92" s="40"/>
    </row>
    <row r="93" spans="1:10" s="5" customFormat="1">
      <c r="A93" s="42">
        <v>41033900</v>
      </c>
      <c r="B93" s="43" t="s">
        <v>419</v>
      </c>
      <c r="C93" s="39">
        <v>314891.2</v>
      </c>
      <c r="D93" s="38">
        <v>379570.3</v>
      </c>
      <c r="E93" s="39">
        <f t="shared" si="3"/>
        <v>64679.099999999977</v>
      </c>
      <c r="F93" s="40">
        <f t="shared" si="4"/>
        <v>120.5401421189287</v>
      </c>
      <c r="G93" s="39"/>
      <c r="H93" s="39"/>
      <c r="I93" s="34"/>
      <c r="J93" s="35"/>
    </row>
    <row r="94" spans="1:10" s="3" customFormat="1">
      <c r="A94" s="42">
        <v>41034200</v>
      </c>
      <c r="B94" s="43" t="s">
        <v>66</v>
      </c>
      <c r="C94" s="39">
        <v>346336.5</v>
      </c>
      <c r="D94" s="38">
        <v>268957.5</v>
      </c>
      <c r="E94" s="39">
        <f t="shared" si="3"/>
        <v>-77379</v>
      </c>
      <c r="F94" s="40">
        <f t="shared" si="4"/>
        <v>77.657855871385195</v>
      </c>
      <c r="G94" s="39"/>
      <c r="H94" s="39"/>
      <c r="I94" s="34"/>
      <c r="J94" s="35"/>
    </row>
    <row r="95" spans="1:10" s="5" customFormat="1" ht="37.5">
      <c r="A95" s="57" t="s">
        <v>420</v>
      </c>
      <c r="B95" s="43" t="s">
        <v>401</v>
      </c>
      <c r="C95" s="39">
        <v>5172</v>
      </c>
      <c r="D95" s="38">
        <v>59116.6</v>
      </c>
      <c r="E95" s="39">
        <f t="shared" si="3"/>
        <v>53944.6</v>
      </c>
      <c r="F95" s="40" t="s">
        <v>460</v>
      </c>
      <c r="G95" s="39"/>
      <c r="H95" s="39"/>
      <c r="I95" s="34"/>
      <c r="J95" s="35"/>
    </row>
    <row r="96" spans="1:10" s="5" customFormat="1">
      <c r="A96" s="57">
        <v>41050000</v>
      </c>
      <c r="B96" s="43" t="s">
        <v>384</v>
      </c>
      <c r="C96" s="39">
        <f>SUM(C97:C112)</f>
        <v>891309.16199999989</v>
      </c>
      <c r="D96" s="39">
        <f>SUM(D97:D113)</f>
        <v>615468.91199999989</v>
      </c>
      <c r="E96" s="39">
        <f t="shared" si="3"/>
        <v>-275840.25</v>
      </c>
      <c r="F96" s="40">
        <f t="shared" si="4"/>
        <v>69.052236669367929</v>
      </c>
      <c r="G96" s="39"/>
      <c r="H96" s="39">
        <f>H111</f>
        <v>398</v>
      </c>
      <c r="I96" s="34"/>
      <c r="J96" s="35"/>
    </row>
    <row r="97" spans="1:10" s="5" customFormat="1" ht="150">
      <c r="A97" s="57">
        <v>41050100</v>
      </c>
      <c r="B97" s="58" t="s">
        <v>425</v>
      </c>
      <c r="C97" s="39">
        <v>444534.05300000001</v>
      </c>
      <c r="D97" s="38">
        <v>158211.33300000001</v>
      </c>
      <c r="E97" s="39">
        <f t="shared" si="3"/>
        <v>-286322.71999999997</v>
      </c>
      <c r="F97" s="40">
        <f t="shared" si="4"/>
        <v>35.590374220442456</v>
      </c>
      <c r="G97" s="39"/>
      <c r="H97" s="39"/>
      <c r="I97" s="34"/>
      <c r="J97" s="35"/>
    </row>
    <row r="98" spans="1:10" s="5" customFormat="1" ht="59.45" customHeight="1">
      <c r="A98" s="57">
        <v>41050200</v>
      </c>
      <c r="B98" s="43" t="s">
        <v>421</v>
      </c>
      <c r="C98" s="39">
        <v>1032.6199999999999</v>
      </c>
      <c r="D98" s="38">
        <v>689.02499999999998</v>
      </c>
      <c r="E98" s="39">
        <f t="shared" si="3"/>
        <v>-343.59499999999991</v>
      </c>
      <c r="F98" s="40">
        <f t="shared" si="4"/>
        <v>66.725901105924748</v>
      </c>
      <c r="G98" s="39"/>
      <c r="H98" s="39"/>
      <c r="I98" s="34"/>
      <c r="J98" s="35"/>
    </row>
    <row r="99" spans="1:10" s="5" customFormat="1" ht="150">
      <c r="A99" s="57">
        <v>41050300</v>
      </c>
      <c r="B99" s="43" t="s">
        <v>422</v>
      </c>
      <c r="C99" s="39">
        <v>383718.92</v>
      </c>
      <c r="D99" s="38">
        <v>390028.75400000002</v>
      </c>
      <c r="E99" s="39">
        <f t="shared" si="3"/>
        <v>6309.8340000000317</v>
      </c>
      <c r="F99" s="40">
        <f t="shared" si="4"/>
        <v>101.64438959642648</v>
      </c>
      <c r="G99" s="39"/>
      <c r="H99" s="39"/>
      <c r="I99" s="34"/>
      <c r="J99" s="35"/>
    </row>
    <row r="100" spans="1:10" s="25" customFormat="1" ht="187.5">
      <c r="A100" s="57">
        <v>41050400</v>
      </c>
      <c r="B100" s="102" t="s">
        <v>469</v>
      </c>
      <c r="C100" s="39">
        <v>1043.6780000000001</v>
      </c>
      <c r="D100" s="38"/>
      <c r="E100" s="39">
        <f t="shared" si="3"/>
        <v>-1043.6780000000001</v>
      </c>
      <c r="F100" s="40"/>
      <c r="G100" s="39"/>
      <c r="H100" s="39"/>
      <c r="I100" s="34"/>
      <c r="J100" s="35"/>
    </row>
    <row r="101" spans="1:10" s="25" customFormat="1" ht="168.75">
      <c r="A101" s="57">
        <v>41050500</v>
      </c>
      <c r="B101" s="102" t="s">
        <v>470</v>
      </c>
      <c r="C101" s="39">
        <v>2091.453</v>
      </c>
      <c r="D101" s="38"/>
      <c r="E101" s="39">
        <f t="shared" si="3"/>
        <v>-2091.453</v>
      </c>
      <c r="F101" s="40"/>
      <c r="G101" s="39"/>
      <c r="H101" s="39"/>
      <c r="I101" s="34"/>
      <c r="J101" s="35"/>
    </row>
    <row r="102" spans="1:10" s="5" customFormat="1" ht="131.25">
      <c r="A102" s="57">
        <v>41050700</v>
      </c>
      <c r="B102" s="58" t="s">
        <v>423</v>
      </c>
      <c r="C102" s="39">
        <v>3313.17</v>
      </c>
      <c r="D102" s="38">
        <v>4476.5510000000004</v>
      </c>
      <c r="E102" s="39">
        <f t="shared" si="3"/>
        <v>1163.3810000000003</v>
      </c>
      <c r="F102" s="40">
        <f t="shared" si="4"/>
        <v>135.11383357932132</v>
      </c>
      <c r="G102" s="39"/>
      <c r="H102" s="39"/>
      <c r="I102" s="34"/>
      <c r="J102" s="35"/>
    </row>
    <row r="103" spans="1:10" s="5" customFormat="1" ht="37.5">
      <c r="A103" s="57">
        <v>41051000</v>
      </c>
      <c r="B103" s="58" t="s">
        <v>424</v>
      </c>
      <c r="C103" s="39"/>
      <c r="D103" s="38">
        <v>1562.5260000000001</v>
      </c>
      <c r="E103" s="39">
        <f t="shared" si="3"/>
        <v>1562.5260000000001</v>
      </c>
      <c r="F103" s="40"/>
      <c r="G103" s="39"/>
      <c r="H103" s="39"/>
      <c r="I103" s="39"/>
      <c r="J103" s="35"/>
    </row>
    <row r="104" spans="1:10" s="5" customFormat="1" ht="39.4" customHeight="1">
      <c r="A104" s="57">
        <v>41051100</v>
      </c>
      <c r="B104" s="58" t="s">
        <v>440</v>
      </c>
      <c r="C104" s="39">
        <v>1096.943</v>
      </c>
      <c r="D104" s="38">
        <v>1139.0650000000001</v>
      </c>
      <c r="E104" s="39">
        <f t="shared" si="3"/>
        <v>42.122000000000071</v>
      </c>
      <c r="F104" s="40">
        <f t="shared" si="4"/>
        <v>103.83994428151691</v>
      </c>
      <c r="G104" s="39"/>
      <c r="H104" s="39"/>
      <c r="I104" s="39"/>
      <c r="J104" s="35"/>
    </row>
    <row r="105" spans="1:10" s="5" customFormat="1" ht="38.85" customHeight="1">
      <c r="A105" s="45" t="s">
        <v>385</v>
      </c>
      <c r="B105" s="58" t="s">
        <v>386</v>
      </c>
      <c r="C105" s="39">
        <v>4553.28</v>
      </c>
      <c r="D105" s="38">
        <v>4060.5329999999999</v>
      </c>
      <c r="E105" s="39">
        <f t="shared" si="3"/>
        <v>-492.74699999999984</v>
      </c>
      <c r="F105" s="40">
        <f t="shared" si="4"/>
        <v>89.178196816360952</v>
      </c>
      <c r="G105" s="39"/>
      <c r="H105" s="39"/>
      <c r="I105" s="34"/>
      <c r="J105" s="35"/>
    </row>
    <row r="106" spans="1:10" s="5" customFormat="1" ht="39.950000000000003" customHeight="1">
      <c r="A106" s="45" t="s">
        <v>434</v>
      </c>
      <c r="B106" s="58" t="s">
        <v>439</v>
      </c>
      <c r="C106" s="39">
        <v>5739.5929999999998</v>
      </c>
      <c r="D106" s="38">
        <v>5348.9080000000004</v>
      </c>
      <c r="E106" s="39">
        <f t="shared" si="3"/>
        <v>-390.68499999999949</v>
      </c>
      <c r="F106" s="40">
        <f t="shared" si="4"/>
        <v>93.193158469598814</v>
      </c>
      <c r="G106" s="39"/>
      <c r="H106" s="39"/>
      <c r="I106" s="34"/>
      <c r="J106" s="35"/>
    </row>
    <row r="107" spans="1:10" s="5" customFormat="1" ht="40.700000000000003" customHeight="1">
      <c r="A107" s="45" t="s">
        <v>387</v>
      </c>
      <c r="B107" s="58" t="s">
        <v>218</v>
      </c>
      <c r="C107" s="39">
        <v>28905.599999999999</v>
      </c>
      <c r="D107" s="38">
        <v>31896.9</v>
      </c>
      <c r="E107" s="39">
        <f t="shared" si="3"/>
        <v>2991.3000000000029</v>
      </c>
      <c r="F107" s="40">
        <f t="shared" si="4"/>
        <v>110.34851378279642</v>
      </c>
      <c r="G107" s="39"/>
      <c r="H107" s="39"/>
      <c r="I107" s="34"/>
      <c r="J107" s="35"/>
    </row>
    <row r="108" spans="1:10" s="5" customFormat="1" ht="37.5">
      <c r="A108" s="45" t="s">
        <v>435</v>
      </c>
      <c r="B108" s="58" t="s">
        <v>438</v>
      </c>
      <c r="C108" s="39">
        <v>206.3</v>
      </c>
      <c r="D108" s="38">
        <v>943.27</v>
      </c>
      <c r="E108" s="39">
        <f t="shared" si="3"/>
        <v>736.97</v>
      </c>
      <c r="F108" s="40" t="s">
        <v>461</v>
      </c>
      <c r="G108" s="39"/>
      <c r="H108" s="39"/>
      <c r="I108" s="34"/>
      <c r="J108" s="35"/>
    </row>
    <row r="109" spans="1:10" s="5" customFormat="1" ht="37.5">
      <c r="A109" s="45" t="s">
        <v>436</v>
      </c>
      <c r="B109" s="58" t="s">
        <v>437</v>
      </c>
      <c r="C109" s="39"/>
      <c r="D109" s="38">
        <v>5769.25</v>
      </c>
      <c r="E109" s="39">
        <f t="shared" si="3"/>
        <v>5769.25</v>
      </c>
      <c r="F109" s="40"/>
      <c r="G109" s="39"/>
      <c r="H109" s="39"/>
      <c r="I109" s="34"/>
      <c r="J109" s="35"/>
    </row>
    <row r="110" spans="1:10" s="5" customFormat="1" ht="37.5">
      <c r="A110" s="45" t="s">
        <v>388</v>
      </c>
      <c r="B110" s="58" t="s">
        <v>389</v>
      </c>
      <c r="C110" s="39">
        <v>9881.2000000000007</v>
      </c>
      <c r="D110" s="38">
        <v>3240.7080000000001</v>
      </c>
      <c r="E110" s="39">
        <f t="shared" si="3"/>
        <v>-6640.4920000000002</v>
      </c>
      <c r="F110" s="40">
        <f t="shared" si="4"/>
        <v>32.796704853661495</v>
      </c>
      <c r="G110" s="39"/>
      <c r="H110" s="39"/>
      <c r="I110" s="34"/>
      <c r="J110" s="35"/>
    </row>
    <row r="111" spans="1:10" s="25" customFormat="1" ht="75">
      <c r="A111" s="45" t="s">
        <v>464</v>
      </c>
      <c r="B111" s="102" t="s">
        <v>465</v>
      </c>
      <c r="C111" s="39"/>
      <c r="D111" s="38"/>
      <c r="E111" s="39"/>
      <c r="F111" s="40"/>
      <c r="G111" s="39"/>
      <c r="H111" s="39">
        <v>398</v>
      </c>
      <c r="I111" s="34">
        <f>H111-G111</f>
        <v>398</v>
      </c>
      <c r="J111" s="35"/>
    </row>
    <row r="112" spans="1:10" s="5" customFormat="1">
      <c r="A112" s="45" t="s">
        <v>390</v>
      </c>
      <c r="B112" s="104" t="s">
        <v>391</v>
      </c>
      <c r="C112" s="39">
        <v>5192.3519999999999</v>
      </c>
      <c r="D112" s="38">
        <v>7393.6189999999997</v>
      </c>
      <c r="E112" s="39">
        <f t="shared" si="3"/>
        <v>2201.2669999999998</v>
      </c>
      <c r="F112" s="40">
        <f t="shared" si="4"/>
        <v>142.39441008621912</v>
      </c>
      <c r="G112" s="39"/>
      <c r="H112" s="39"/>
      <c r="I112" s="34"/>
      <c r="J112" s="35"/>
    </row>
    <row r="113" spans="1:10" s="25" customFormat="1" ht="37.5">
      <c r="A113" s="45" t="s">
        <v>455</v>
      </c>
      <c r="B113" s="102" t="s">
        <v>456</v>
      </c>
      <c r="C113" s="39"/>
      <c r="D113" s="38">
        <v>708.47</v>
      </c>
      <c r="E113" s="39">
        <f t="shared" si="3"/>
        <v>708.47</v>
      </c>
      <c r="F113" s="40"/>
      <c r="G113" s="39"/>
      <c r="H113" s="39"/>
      <c r="I113" s="34"/>
      <c r="J113" s="35"/>
    </row>
    <row r="114" spans="1:10" s="5" customFormat="1" ht="20.25">
      <c r="A114" s="105"/>
      <c r="B114" s="47" t="s">
        <v>392</v>
      </c>
      <c r="C114" s="34">
        <f>C89+C90</f>
        <v>3356725.9759999998</v>
      </c>
      <c r="D114" s="34">
        <f>D89+D90</f>
        <v>3409789.4470000002</v>
      </c>
      <c r="E114" s="39">
        <f t="shared" si="3"/>
        <v>53063.471000000369</v>
      </c>
      <c r="F114" s="40">
        <f t="shared" si="4"/>
        <v>101.58081033064346</v>
      </c>
      <c r="G114" s="34">
        <f>G8+G50+G82+G91</f>
        <v>78037.567999999999</v>
      </c>
      <c r="H114" s="34">
        <f>H89+H90+H88</f>
        <v>69021.366999999998</v>
      </c>
      <c r="I114" s="34">
        <f>H114-G114</f>
        <v>-9016.2010000000009</v>
      </c>
      <c r="J114" s="35">
        <f>H114/G114*100</f>
        <v>88.446332668901221</v>
      </c>
    </row>
    <row r="115" spans="1:10" s="76" customFormat="1" ht="22.5">
      <c r="A115" s="171" t="s">
        <v>446</v>
      </c>
      <c r="B115" s="171"/>
      <c r="C115" s="171"/>
      <c r="D115" s="171"/>
      <c r="E115" s="171"/>
      <c r="F115" s="171"/>
      <c r="G115" s="171"/>
      <c r="H115" s="171"/>
      <c r="I115" s="171"/>
      <c r="J115" s="171"/>
    </row>
    <row r="116" spans="1:10" s="76" customFormat="1" ht="20.25">
      <c r="A116" s="99" t="s">
        <v>78</v>
      </c>
      <c r="B116" s="68" t="s">
        <v>15</v>
      </c>
      <c r="C116" s="62">
        <f>SUM(C117:C118)</f>
        <v>139567.74900000001</v>
      </c>
      <c r="D116" s="62">
        <f>SUM(D117:D118)</f>
        <v>189291.02683000002</v>
      </c>
      <c r="E116" s="63">
        <f t="shared" ref="E116:E123" si="6">SUM(D116-C116)</f>
        <v>49723.277830000006</v>
      </c>
      <c r="F116" s="122">
        <f>SUM(D116/C116*100)</f>
        <v>135.62662447898333</v>
      </c>
      <c r="G116" s="69">
        <f>G117</f>
        <v>2454.3879999999999</v>
      </c>
      <c r="H116" s="69">
        <f>H117</f>
        <v>5852.6750000000002</v>
      </c>
      <c r="I116" s="63">
        <f t="shared" ref="I116:I122" si="7">SUM(H116-G116)</f>
        <v>3398.2870000000003</v>
      </c>
      <c r="J116" s="122" t="s">
        <v>486</v>
      </c>
    </row>
    <row r="117" spans="1:10" s="76" customFormat="1" ht="20.25">
      <c r="A117" s="74" t="s">
        <v>258</v>
      </c>
      <c r="B117" s="79" t="s">
        <v>16</v>
      </c>
      <c r="C117" s="149">
        <v>139487.74900000001</v>
      </c>
      <c r="D117" s="127">
        <v>189133.92483</v>
      </c>
      <c r="E117" s="64">
        <f t="shared" si="6"/>
        <v>49646.175829999993</v>
      </c>
      <c r="F117" s="123">
        <f t="shared" ref="F117:F178" si="8">SUM(D117/C117*100)</f>
        <v>135.59178220733924</v>
      </c>
      <c r="G117" s="64">
        <v>2454.3879999999999</v>
      </c>
      <c r="H117" s="127">
        <v>5852.6750000000002</v>
      </c>
      <c r="I117" s="64">
        <f t="shared" si="7"/>
        <v>3398.2870000000003</v>
      </c>
      <c r="J117" s="123" t="s">
        <v>486</v>
      </c>
    </row>
    <row r="118" spans="1:10" s="76" customFormat="1">
      <c r="A118" s="74" t="s">
        <v>414</v>
      </c>
      <c r="B118" s="79" t="s">
        <v>415</v>
      </c>
      <c r="C118" s="127">
        <v>80</v>
      </c>
      <c r="D118" s="127">
        <v>157.102</v>
      </c>
      <c r="E118" s="64">
        <f>SUM(D118-C118)</f>
        <v>77.102000000000004</v>
      </c>
      <c r="F118" s="123" t="s">
        <v>474</v>
      </c>
      <c r="G118" s="127"/>
      <c r="H118" s="127"/>
      <c r="I118" s="64"/>
      <c r="J118" s="123"/>
    </row>
    <row r="119" spans="1:10" s="5" customFormat="1" ht="20.25">
      <c r="A119" s="99" t="s">
        <v>79</v>
      </c>
      <c r="B119" s="78" t="s">
        <v>17</v>
      </c>
      <c r="C119" s="62">
        <f>SUM(C120:C129)+C132</f>
        <v>860247.39610999997</v>
      </c>
      <c r="D119" s="62">
        <f>SUM(D120:D129)+D132</f>
        <v>996351.02800000017</v>
      </c>
      <c r="E119" s="63">
        <f>SUM(D119-C119)</f>
        <v>136103.63189000019</v>
      </c>
      <c r="F119" s="122">
        <f t="shared" si="8"/>
        <v>115.82145235259702</v>
      </c>
      <c r="G119" s="62">
        <f>SUM(G120:G129)+G132</f>
        <v>64571.055</v>
      </c>
      <c r="H119" s="62">
        <f>SUM(H120:H129)+H132</f>
        <v>64718.466</v>
      </c>
      <c r="I119" s="63">
        <f t="shared" si="7"/>
        <v>147.41100000000006</v>
      </c>
      <c r="J119" s="122">
        <f t="shared" ref="J117:J157" si="9">SUM(H119/G119*100)</f>
        <v>100.22829269244555</v>
      </c>
    </row>
    <row r="120" spans="1:10" s="5" customFormat="1">
      <c r="A120" s="74" t="s">
        <v>80</v>
      </c>
      <c r="B120" s="79" t="s">
        <v>81</v>
      </c>
      <c r="C120" s="59">
        <v>249420.40400000001</v>
      </c>
      <c r="D120" s="59">
        <v>285133.68400000001</v>
      </c>
      <c r="E120" s="64">
        <f>SUM(D120-C120)</f>
        <v>35713.279999999999</v>
      </c>
      <c r="F120" s="123">
        <f t="shared" si="8"/>
        <v>114.31850779938597</v>
      </c>
      <c r="G120" s="38">
        <v>19625.834999999999</v>
      </c>
      <c r="H120" s="38">
        <f>14785.715+5933.165+2921.385+1918.508</f>
        <v>25558.773000000001</v>
      </c>
      <c r="I120" s="64">
        <f>SUM(H120-G120)</f>
        <v>5932.9380000000019</v>
      </c>
      <c r="J120" s="123">
        <f t="shared" si="9"/>
        <v>130.23024498065942</v>
      </c>
    </row>
    <row r="121" spans="1:10" s="5" customFormat="1" ht="58.5" customHeight="1">
      <c r="A121" s="74" t="s">
        <v>82</v>
      </c>
      <c r="B121" s="150" t="s">
        <v>83</v>
      </c>
      <c r="C121" s="59">
        <v>428982.06</v>
      </c>
      <c r="D121" s="59">
        <v>510261.44400000002</v>
      </c>
      <c r="E121" s="64">
        <f>SUM(D121-C121)</f>
        <v>81279.38400000002</v>
      </c>
      <c r="F121" s="123">
        <f t="shared" si="8"/>
        <v>118.94703568722664</v>
      </c>
      <c r="G121" s="38">
        <v>35260.981</v>
      </c>
      <c r="H121" s="38">
        <f>2689.374+2479.064+12138.877+10716.282</f>
        <v>28023.597000000002</v>
      </c>
      <c r="I121" s="64">
        <f>SUM(H121-G121)</f>
        <v>-7237.3839999999982</v>
      </c>
      <c r="J121" s="123">
        <f t="shared" si="9"/>
        <v>79.474808145581662</v>
      </c>
    </row>
    <row r="122" spans="1:10" s="5" customFormat="1">
      <c r="A122" s="74" t="s">
        <v>84</v>
      </c>
      <c r="B122" s="150" t="s">
        <v>85</v>
      </c>
      <c r="C122" s="59">
        <v>5810.2820000000002</v>
      </c>
      <c r="D122" s="59">
        <v>6435.3580000000002</v>
      </c>
      <c r="E122" s="64">
        <f t="shared" si="6"/>
        <v>625.07600000000002</v>
      </c>
      <c r="F122" s="123">
        <f t="shared" si="8"/>
        <v>110.75810089768447</v>
      </c>
      <c r="G122" s="38">
        <v>10.438000000000001</v>
      </c>
      <c r="H122" s="38">
        <f>2.635+0.338</f>
        <v>2.9729999999999999</v>
      </c>
      <c r="I122" s="64">
        <f t="shared" si="7"/>
        <v>-7.4650000000000007</v>
      </c>
      <c r="J122" s="123">
        <f t="shared" si="9"/>
        <v>28.482467905729063</v>
      </c>
    </row>
    <row r="123" spans="1:10" s="5" customFormat="1" ht="56.25">
      <c r="A123" s="74" t="s">
        <v>88</v>
      </c>
      <c r="B123" s="113" t="s">
        <v>89</v>
      </c>
      <c r="C123" s="59">
        <v>10870.320110000001</v>
      </c>
      <c r="D123" s="59">
        <v>11945.035</v>
      </c>
      <c r="E123" s="64">
        <f t="shared" si="6"/>
        <v>1074.7148899999993</v>
      </c>
      <c r="F123" s="123">
        <f t="shared" si="8"/>
        <v>109.88669035616836</v>
      </c>
      <c r="G123" s="38">
        <v>71.453999999999994</v>
      </c>
      <c r="H123" s="38">
        <f>0.047+39.438</f>
        <v>39.484999999999999</v>
      </c>
      <c r="I123" s="64">
        <f t="shared" ref="I123:I130" si="10">SUM(H123-G123)</f>
        <v>-31.968999999999994</v>
      </c>
      <c r="J123" s="123">
        <f t="shared" si="9"/>
        <v>55.259327679346157</v>
      </c>
    </row>
    <row r="124" spans="1:10" s="5" customFormat="1" ht="37.5">
      <c r="A124" s="74" t="s">
        <v>90</v>
      </c>
      <c r="B124" s="79" t="s">
        <v>91</v>
      </c>
      <c r="C124" s="59">
        <v>24253.322</v>
      </c>
      <c r="D124" s="59">
        <v>27586.183000000001</v>
      </c>
      <c r="E124" s="64">
        <f t="shared" ref="E124:E129" si="11">SUM(D124-C124)</f>
        <v>3332.8610000000008</v>
      </c>
      <c r="F124" s="123">
        <f t="shared" si="8"/>
        <v>113.74187420593354</v>
      </c>
      <c r="G124" s="38">
        <v>1796.96</v>
      </c>
      <c r="H124" s="38">
        <f>108.365+131.715+225.725+478.353</f>
        <v>944.1579999999999</v>
      </c>
      <c r="I124" s="64">
        <f t="shared" si="10"/>
        <v>-852.80200000000013</v>
      </c>
      <c r="J124" s="123">
        <f t="shared" si="9"/>
        <v>52.541959754251621</v>
      </c>
    </row>
    <row r="125" spans="1:10" s="5" customFormat="1" ht="37.5">
      <c r="A125" s="65" t="s">
        <v>92</v>
      </c>
      <c r="B125" s="66" t="s">
        <v>358</v>
      </c>
      <c r="C125" s="59">
        <v>31378.294000000002</v>
      </c>
      <c r="D125" s="38">
        <v>35840.353000000003</v>
      </c>
      <c r="E125" s="64">
        <f t="shared" si="11"/>
        <v>4462.0590000000011</v>
      </c>
      <c r="F125" s="123">
        <f t="shared" si="8"/>
        <v>114.22020904004533</v>
      </c>
      <c r="G125" s="38">
        <v>2564.0360000000001</v>
      </c>
      <c r="H125" s="38">
        <v>2858.8989999999999</v>
      </c>
      <c r="I125" s="64">
        <f t="shared" si="10"/>
        <v>294.86299999999983</v>
      </c>
      <c r="J125" s="123">
        <f t="shared" si="9"/>
        <v>111.49995553884577</v>
      </c>
    </row>
    <row r="126" spans="1:10" s="5" customFormat="1">
      <c r="A126" s="65" t="s">
        <v>220</v>
      </c>
      <c r="B126" s="37" t="s">
        <v>259</v>
      </c>
      <c r="C126" s="59">
        <v>91335.782999999996</v>
      </c>
      <c r="D126" s="59">
        <v>96750.566000000006</v>
      </c>
      <c r="E126" s="64">
        <f t="shared" si="11"/>
        <v>5414.7830000000104</v>
      </c>
      <c r="F126" s="123">
        <f t="shared" si="8"/>
        <v>105.92843551798315</v>
      </c>
      <c r="G126" s="38">
        <v>4671.5110000000004</v>
      </c>
      <c r="H126" s="38">
        <f>5203.432+1030.6+357.5</f>
        <v>6591.5319999999992</v>
      </c>
      <c r="I126" s="64">
        <f t="shared" si="10"/>
        <v>1920.0209999999988</v>
      </c>
      <c r="J126" s="123">
        <f t="shared" si="9"/>
        <v>141.10064174096985</v>
      </c>
    </row>
    <row r="127" spans="1:10" s="5" customFormat="1" ht="37.5">
      <c r="A127" s="74" t="s">
        <v>93</v>
      </c>
      <c r="B127" s="113" t="s">
        <v>418</v>
      </c>
      <c r="C127" s="59">
        <v>3054.9659999999999</v>
      </c>
      <c r="D127" s="59">
        <v>3474.8220000000001</v>
      </c>
      <c r="E127" s="64">
        <f t="shared" si="11"/>
        <v>419.85600000000022</v>
      </c>
      <c r="F127" s="123">
        <f t="shared" si="8"/>
        <v>113.74339354349607</v>
      </c>
      <c r="G127" s="38">
        <v>9.1539999999999999</v>
      </c>
      <c r="H127" s="38">
        <v>24.158999999999999</v>
      </c>
      <c r="I127" s="64">
        <f t="shared" si="10"/>
        <v>15.004999999999999</v>
      </c>
      <c r="J127" s="123" t="s">
        <v>487</v>
      </c>
    </row>
    <row r="128" spans="1:10" s="5" customFormat="1">
      <c r="A128" s="74" t="s">
        <v>219</v>
      </c>
      <c r="B128" s="77" t="s">
        <v>260</v>
      </c>
      <c r="C128" s="59">
        <v>4430.1940000000004</v>
      </c>
      <c r="D128" s="59">
        <v>4410.6210000000001</v>
      </c>
      <c r="E128" s="64">
        <f t="shared" si="11"/>
        <v>-19.57300000000032</v>
      </c>
      <c r="F128" s="123">
        <f t="shared" si="8"/>
        <v>99.558190905409546</v>
      </c>
      <c r="G128" s="38">
        <v>3.7999999999999999E-2</v>
      </c>
      <c r="H128" s="38"/>
      <c r="I128" s="64">
        <f t="shared" si="10"/>
        <v>-3.7999999999999999E-2</v>
      </c>
      <c r="J128" s="123">
        <f t="shared" si="9"/>
        <v>0</v>
      </c>
    </row>
    <row r="129" spans="1:10" s="5" customFormat="1">
      <c r="A129" s="65" t="s">
        <v>195</v>
      </c>
      <c r="B129" s="37" t="s">
        <v>357</v>
      </c>
      <c r="C129" s="59">
        <f>C130+C131</f>
        <v>10711.770999999999</v>
      </c>
      <c r="D129" s="59">
        <f>D130+D131</f>
        <v>12228.617999999999</v>
      </c>
      <c r="E129" s="64">
        <f t="shared" si="11"/>
        <v>1516.8469999999998</v>
      </c>
      <c r="F129" s="123">
        <f t="shared" si="8"/>
        <v>114.16056224502933</v>
      </c>
      <c r="G129" s="59">
        <f>G130+G131</f>
        <v>560.64800000000002</v>
      </c>
      <c r="H129" s="38">
        <f>H130+H131</f>
        <v>394.59</v>
      </c>
      <c r="I129" s="64">
        <f t="shared" si="10"/>
        <v>-166.05800000000005</v>
      </c>
      <c r="J129" s="123">
        <f t="shared" si="9"/>
        <v>70.381059060230299</v>
      </c>
    </row>
    <row r="130" spans="1:10" s="5" customFormat="1">
      <c r="A130" s="65" t="s">
        <v>221</v>
      </c>
      <c r="B130" s="77" t="s">
        <v>261</v>
      </c>
      <c r="C130" s="59">
        <v>9774.8909999999996</v>
      </c>
      <c r="D130" s="59">
        <v>11274.067999999999</v>
      </c>
      <c r="E130" s="64">
        <f t="shared" ref="E130:E137" si="12">SUM(D130-C130)</f>
        <v>1499.1769999999997</v>
      </c>
      <c r="F130" s="123">
        <f t="shared" si="8"/>
        <v>115.33702012636253</v>
      </c>
      <c r="G130" s="38">
        <v>560.64800000000002</v>
      </c>
      <c r="H130" s="38">
        <f>216.325+178.265</f>
        <v>394.59</v>
      </c>
      <c r="I130" s="64">
        <f t="shared" si="10"/>
        <v>-166.05800000000005</v>
      </c>
      <c r="J130" s="123">
        <f t="shared" si="9"/>
        <v>70.381059060230299</v>
      </c>
    </row>
    <row r="131" spans="1:10" s="5" customFormat="1">
      <c r="A131" s="65" t="s">
        <v>222</v>
      </c>
      <c r="B131" s="77" t="s">
        <v>262</v>
      </c>
      <c r="C131" s="59">
        <v>936.88</v>
      </c>
      <c r="D131" s="59">
        <v>954.55</v>
      </c>
      <c r="E131" s="64">
        <f t="shared" si="12"/>
        <v>17.669999999999959</v>
      </c>
      <c r="F131" s="123">
        <f t="shared" si="8"/>
        <v>101.88604730595165</v>
      </c>
      <c r="G131" s="38"/>
      <c r="H131" s="38"/>
      <c r="I131" s="64"/>
      <c r="J131" s="123"/>
    </row>
    <row r="132" spans="1:10" s="5" customFormat="1">
      <c r="A132" s="65" t="s">
        <v>466</v>
      </c>
      <c r="B132" s="77"/>
      <c r="C132" s="59"/>
      <c r="D132" s="59">
        <v>2284.3440000000001</v>
      </c>
      <c r="E132" s="64">
        <f t="shared" si="12"/>
        <v>2284.3440000000001</v>
      </c>
      <c r="F132" s="123" t="e">
        <f t="shared" si="8"/>
        <v>#DIV/0!</v>
      </c>
      <c r="G132" s="38"/>
      <c r="H132" s="38">
        <v>280.3</v>
      </c>
      <c r="I132" s="64"/>
      <c r="J132" s="123"/>
    </row>
    <row r="133" spans="1:10" ht="20.25">
      <c r="A133" s="67" t="s">
        <v>94</v>
      </c>
      <c r="B133" s="78" t="s">
        <v>18</v>
      </c>
      <c r="C133" s="62">
        <f>C134+C135+C136+C137+C138+C141+C142+C143</f>
        <v>451141.97535999998</v>
      </c>
      <c r="D133" s="62">
        <f>SUM(D134:D137)+D138+D143+D140</f>
        <v>384337.42819000001</v>
      </c>
      <c r="E133" s="63">
        <f t="shared" si="12"/>
        <v>-66804.547169999976</v>
      </c>
      <c r="F133" s="122">
        <f t="shared" si="8"/>
        <v>85.192123362785821</v>
      </c>
      <c r="G133" s="69">
        <f>SUM(G134:G138)+G143</f>
        <v>28294.411880000003</v>
      </c>
      <c r="H133" s="62">
        <f>SUM(H134:H138)+H143</f>
        <v>36648.976279999995</v>
      </c>
      <c r="I133" s="63">
        <f>SUM(H133-G133)</f>
        <v>8354.564399999992</v>
      </c>
      <c r="J133" s="122">
        <f t="shared" si="9"/>
        <v>129.52725942999876</v>
      </c>
    </row>
    <row r="134" spans="1:10">
      <c r="A134" s="74" t="s">
        <v>95</v>
      </c>
      <c r="B134" s="79" t="s">
        <v>96</v>
      </c>
      <c r="C134" s="59">
        <v>245891.09589</v>
      </c>
      <c r="D134" s="59">
        <v>275465.22516999999</v>
      </c>
      <c r="E134" s="64">
        <f t="shared" si="12"/>
        <v>29574.129279999994</v>
      </c>
      <c r="F134" s="123">
        <f t="shared" si="8"/>
        <v>112.02732826618092</v>
      </c>
      <c r="G134" s="38">
        <v>19621.245770000001</v>
      </c>
      <c r="H134" s="38">
        <v>32142.337390000001</v>
      </c>
      <c r="I134" s="64">
        <f t="shared" ref="I134:I139" si="13">SUM(H134-G134)</f>
        <v>12521.091619999999</v>
      </c>
      <c r="J134" s="123" t="s">
        <v>488</v>
      </c>
    </row>
    <row r="135" spans="1:10">
      <c r="A135" s="74" t="s">
        <v>223</v>
      </c>
      <c r="B135" s="77" t="s">
        <v>263</v>
      </c>
      <c r="C135" s="59">
        <v>49885.83898</v>
      </c>
      <c r="D135" s="59">
        <v>55317.767200000002</v>
      </c>
      <c r="E135" s="64">
        <f t="shared" si="12"/>
        <v>5431.9282200000016</v>
      </c>
      <c r="F135" s="123">
        <f t="shared" si="8"/>
        <v>110.88871778257101</v>
      </c>
      <c r="G135" s="38">
        <v>1719.6945499999999</v>
      </c>
      <c r="H135" s="38">
        <v>3978.0165000000002</v>
      </c>
      <c r="I135" s="64">
        <f t="shared" si="13"/>
        <v>2258.3219500000005</v>
      </c>
      <c r="J135" s="123" t="s">
        <v>489</v>
      </c>
    </row>
    <row r="136" spans="1:10">
      <c r="A136" s="74" t="s">
        <v>224</v>
      </c>
      <c r="B136" s="82" t="s">
        <v>402</v>
      </c>
      <c r="C136" s="59">
        <v>25619.206429999998</v>
      </c>
      <c r="D136" s="59">
        <v>14813.71473</v>
      </c>
      <c r="E136" s="64">
        <f t="shared" si="12"/>
        <v>-10805.491699999999</v>
      </c>
      <c r="F136" s="123">
        <f t="shared" si="8"/>
        <v>57.822691621912192</v>
      </c>
      <c r="G136" s="38">
        <v>421.49288999999999</v>
      </c>
      <c r="H136" s="38">
        <v>248.53926999999999</v>
      </c>
      <c r="I136" s="64">
        <f t="shared" si="13"/>
        <v>-172.95362</v>
      </c>
      <c r="J136" s="123">
        <f t="shared" si="9"/>
        <v>58.966420524910866</v>
      </c>
    </row>
    <row r="137" spans="1:10">
      <c r="A137" s="74" t="s">
        <v>225</v>
      </c>
      <c r="B137" s="82" t="s">
        <v>264</v>
      </c>
      <c r="C137" s="59">
        <v>8753.7629099999995</v>
      </c>
      <c r="D137" s="59">
        <v>9412.8898700000009</v>
      </c>
      <c r="E137" s="64">
        <f t="shared" si="12"/>
        <v>659.12696000000142</v>
      </c>
      <c r="F137" s="123">
        <f t="shared" si="8"/>
        <v>107.52964144421865</v>
      </c>
      <c r="G137" s="38">
        <v>245.50949</v>
      </c>
      <c r="H137" s="38">
        <v>174.33242000000001</v>
      </c>
      <c r="I137" s="64">
        <f t="shared" si="13"/>
        <v>-71.177069999999986</v>
      </c>
      <c r="J137" s="123">
        <f t="shared" si="9"/>
        <v>71.008424155009251</v>
      </c>
    </row>
    <row r="138" spans="1:10">
      <c r="A138" s="74" t="s">
        <v>226</v>
      </c>
      <c r="B138" s="82" t="s">
        <v>403</v>
      </c>
      <c r="C138" s="59">
        <f>C139</f>
        <v>102588.46122</v>
      </c>
      <c r="D138" s="59">
        <f>D139</f>
        <v>8628.1457100000007</v>
      </c>
      <c r="E138" s="64">
        <f t="shared" ref="E138:E145" si="14">SUM(D138-C138)</f>
        <v>-93960.31551</v>
      </c>
      <c r="F138" s="123">
        <f t="shared" si="8"/>
        <v>8.4104446127688988</v>
      </c>
      <c r="G138" s="38">
        <f>G139</f>
        <v>6131.4691800000001</v>
      </c>
      <c r="H138" s="38">
        <f>H139</f>
        <v>86.2</v>
      </c>
      <c r="I138" s="64">
        <f t="shared" si="13"/>
        <v>-6045.2691800000002</v>
      </c>
      <c r="J138" s="123">
        <f t="shared" si="9"/>
        <v>1.4058620775779551</v>
      </c>
    </row>
    <row r="139" spans="1:10" ht="37.5">
      <c r="A139" s="74" t="s">
        <v>227</v>
      </c>
      <c r="B139" s="82" t="s">
        <v>265</v>
      </c>
      <c r="C139" s="59">
        <v>102588.46122</v>
      </c>
      <c r="D139" s="59">
        <v>8628.1457100000007</v>
      </c>
      <c r="E139" s="64">
        <f t="shared" si="14"/>
        <v>-93960.31551</v>
      </c>
      <c r="F139" s="123">
        <f t="shared" si="8"/>
        <v>8.4104446127688988</v>
      </c>
      <c r="G139" s="38">
        <v>6131.4691800000001</v>
      </c>
      <c r="H139" s="38">
        <v>86.2</v>
      </c>
      <c r="I139" s="64">
        <f t="shared" si="13"/>
        <v>-6045.2691800000002</v>
      </c>
      <c r="J139" s="123">
        <f t="shared" si="9"/>
        <v>1.4058620775779551</v>
      </c>
    </row>
    <row r="140" spans="1:10">
      <c r="A140" s="74" t="s">
        <v>97</v>
      </c>
      <c r="B140" s="83" t="s">
        <v>356</v>
      </c>
      <c r="C140" s="59">
        <f>C141+C142</f>
        <v>14932.103000000001</v>
      </c>
      <c r="D140" s="59">
        <f>SUM(D141:D142)</f>
        <v>14905.04751</v>
      </c>
      <c r="E140" s="64">
        <f>SUM(D140-C140)</f>
        <v>-27.055490000000646</v>
      </c>
      <c r="F140" s="123">
        <f t="shared" si="8"/>
        <v>99.818809915790155</v>
      </c>
      <c r="G140" s="38">
        <f>G141+G142</f>
        <v>0</v>
      </c>
      <c r="H140" s="38"/>
      <c r="I140" s="64"/>
      <c r="J140" s="123"/>
    </row>
    <row r="141" spans="1:10">
      <c r="A141" s="74" t="s">
        <v>228</v>
      </c>
      <c r="B141" s="82" t="s">
        <v>266</v>
      </c>
      <c r="C141" s="59">
        <v>5546.1121800000001</v>
      </c>
      <c r="D141" s="59">
        <v>11664.33914</v>
      </c>
      <c r="E141" s="64">
        <f>SUM(D141-C141)</f>
        <v>6118.22696</v>
      </c>
      <c r="F141" s="123" t="s">
        <v>473</v>
      </c>
      <c r="G141" s="38"/>
      <c r="H141" s="38"/>
      <c r="I141" s="64"/>
      <c r="J141" s="123"/>
    </row>
    <row r="142" spans="1:10">
      <c r="A142" s="74" t="s">
        <v>229</v>
      </c>
      <c r="B142" s="82" t="s">
        <v>267</v>
      </c>
      <c r="C142" s="59">
        <v>9385.9908200000009</v>
      </c>
      <c r="D142" s="59">
        <v>3240.7083699999998</v>
      </c>
      <c r="E142" s="64">
        <f t="shared" si="14"/>
        <v>-6145.2824500000006</v>
      </c>
      <c r="F142" s="123">
        <f t="shared" si="8"/>
        <v>34.527077984080101</v>
      </c>
      <c r="G142" s="38"/>
      <c r="H142" s="38"/>
      <c r="I142" s="64"/>
      <c r="J142" s="123"/>
    </row>
    <row r="143" spans="1:10">
      <c r="A143" s="74" t="s">
        <v>230</v>
      </c>
      <c r="B143" s="82" t="s">
        <v>268</v>
      </c>
      <c r="C143" s="59">
        <f>C144+C145</f>
        <v>3471.50693</v>
      </c>
      <c r="D143" s="59">
        <f>SUM(D144:D145)</f>
        <v>5794.6379999999999</v>
      </c>
      <c r="E143" s="64">
        <f t="shared" si="14"/>
        <v>2323.1310699999999</v>
      </c>
      <c r="F143" s="123" t="s">
        <v>476</v>
      </c>
      <c r="G143" s="38">
        <f>G144+G145</f>
        <v>155</v>
      </c>
      <c r="H143" s="38">
        <f>H144</f>
        <v>19.550699999999999</v>
      </c>
      <c r="I143" s="64">
        <f>SUM(H143-G143)</f>
        <v>-135.44929999999999</v>
      </c>
      <c r="J143" s="123">
        <f t="shared" si="9"/>
        <v>12.613354838709675</v>
      </c>
    </row>
    <row r="144" spans="1:10">
      <c r="A144" s="74" t="s">
        <v>231</v>
      </c>
      <c r="B144" s="82" t="s">
        <v>269</v>
      </c>
      <c r="C144" s="59">
        <v>2760.0618399999998</v>
      </c>
      <c r="D144" s="59">
        <v>4655.3134399999999</v>
      </c>
      <c r="E144" s="64">
        <f t="shared" si="14"/>
        <v>1895.2516000000001</v>
      </c>
      <c r="F144" s="123" t="s">
        <v>476</v>
      </c>
      <c r="G144" s="38">
        <v>155</v>
      </c>
      <c r="H144" s="38">
        <v>19.550699999999999</v>
      </c>
      <c r="I144" s="64">
        <f>SUM(H144-G144)</f>
        <v>-135.44929999999999</v>
      </c>
      <c r="J144" s="123">
        <f t="shared" si="9"/>
        <v>12.613354838709675</v>
      </c>
    </row>
    <row r="145" spans="1:10">
      <c r="A145" s="74" t="s">
        <v>232</v>
      </c>
      <c r="B145" s="82" t="s">
        <v>270</v>
      </c>
      <c r="C145" s="59">
        <v>711.44509000000005</v>
      </c>
      <c r="D145" s="59">
        <v>1139.32456</v>
      </c>
      <c r="E145" s="64">
        <f t="shared" si="14"/>
        <v>427.87946999999997</v>
      </c>
      <c r="F145" s="123" t="s">
        <v>477</v>
      </c>
      <c r="G145" s="38"/>
      <c r="H145" s="38"/>
      <c r="I145" s="64"/>
      <c r="J145" s="123"/>
    </row>
    <row r="146" spans="1:10" s="5" customFormat="1">
      <c r="A146" s="74"/>
      <c r="B146" s="77"/>
      <c r="C146" s="59"/>
      <c r="D146" s="59"/>
      <c r="E146" s="64"/>
      <c r="F146" s="123"/>
      <c r="G146" s="38"/>
      <c r="H146" s="38"/>
      <c r="I146" s="64"/>
      <c r="J146" s="123"/>
    </row>
    <row r="147" spans="1:10" s="5" customFormat="1">
      <c r="A147" s="74"/>
      <c r="B147" s="77"/>
      <c r="C147" s="59"/>
      <c r="D147" s="59"/>
      <c r="E147" s="64"/>
      <c r="F147" s="123"/>
      <c r="G147" s="38"/>
      <c r="H147" s="38"/>
      <c r="I147" s="64"/>
      <c r="J147" s="123"/>
    </row>
    <row r="148" spans="1:10" s="5" customFormat="1">
      <c r="A148" s="74"/>
      <c r="B148" s="77"/>
      <c r="C148" s="59"/>
      <c r="D148" s="59"/>
      <c r="E148" s="64"/>
      <c r="F148" s="123"/>
      <c r="G148" s="38"/>
      <c r="H148" s="38"/>
      <c r="I148" s="64"/>
      <c r="J148" s="123"/>
    </row>
    <row r="149" spans="1:10" ht="20.25">
      <c r="A149" s="99" t="s">
        <v>98</v>
      </c>
      <c r="B149" s="78" t="s">
        <v>19</v>
      </c>
      <c r="C149" s="62">
        <f>C150+C153+C156+C163+C172+C173+C182+C185+C191+C192+C193+C196+C197+C200+C201+C207+C208+C181+C189</f>
        <v>956554.85100000002</v>
      </c>
      <c r="D149" s="62">
        <f>D150+D153+D156+D163+D172+D173+D182+D185+D191+D192+D193+D196+D197+D200+D201+D207+D208+D181+D189</f>
        <v>696762.20299999975</v>
      </c>
      <c r="E149" s="69">
        <f t="shared" ref="E149:E169" si="15">SUM(D149-C149)</f>
        <v>-259792.64800000028</v>
      </c>
      <c r="F149" s="124">
        <f t="shared" si="8"/>
        <v>72.840799696075109</v>
      </c>
      <c r="G149" s="62">
        <f>G150+G153+G156+G163+G172+G173+G182+G185+G191+G192+G193+G196+G197+G200+G201+G207+G208+G181+G189+G204</f>
        <v>5257.6390000000001</v>
      </c>
      <c r="H149" s="62">
        <f>H150+H153+H156+H163+H172+H173+H182+H185+H191+H192+H193+H196+H197+H200+H201+H207+H208+H181+H189+H204</f>
        <v>5262.2739999999994</v>
      </c>
      <c r="I149" s="69">
        <f>SUM(H149-G149)</f>
        <v>4.6349999999993088</v>
      </c>
      <c r="J149" s="124">
        <f t="shared" si="9"/>
        <v>100.08815744101105</v>
      </c>
    </row>
    <row r="150" spans="1:10" ht="56.25">
      <c r="A150" s="74" t="s">
        <v>99</v>
      </c>
      <c r="B150" s="58" t="s">
        <v>100</v>
      </c>
      <c r="C150" s="59">
        <f>SUM(C151:C152)</f>
        <v>444534.05300000001</v>
      </c>
      <c r="D150" s="59">
        <f>SUM(D151:D152)</f>
        <v>157183.08499999999</v>
      </c>
      <c r="E150" s="64">
        <f t="shared" si="15"/>
        <v>-287350.96799999999</v>
      </c>
      <c r="F150" s="123">
        <f t="shared" si="8"/>
        <v>35.359065056822544</v>
      </c>
      <c r="G150" s="73"/>
      <c r="H150" s="38"/>
      <c r="I150" s="64"/>
      <c r="J150" s="123"/>
    </row>
    <row r="151" spans="1:10" ht="37.5">
      <c r="A151" s="74" t="s">
        <v>106</v>
      </c>
      <c r="B151" s="58" t="s">
        <v>325</v>
      </c>
      <c r="C151" s="59">
        <v>64277.947</v>
      </c>
      <c r="D151" s="59">
        <v>80667.725999999995</v>
      </c>
      <c r="E151" s="64">
        <f t="shared" si="15"/>
        <v>16389.778999999995</v>
      </c>
      <c r="F151" s="123">
        <f t="shared" si="8"/>
        <v>125.49829259481481</v>
      </c>
      <c r="G151" s="38"/>
      <c r="H151" s="38"/>
      <c r="I151" s="64"/>
      <c r="J151" s="123"/>
    </row>
    <row r="152" spans="1:10" ht="37.5">
      <c r="A152" s="74" t="s">
        <v>107</v>
      </c>
      <c r="B152" s="58" t="s">
        <v>108</v>
      </c>
      <c r="C152" s="59">
        <v>380256.10600000003</v>
      </c>
      <c r="D152" s="59">
        <v>76515.358999999997</v>
      </c>
      <c r="E152" s="64">
        <f t="shared" si="15"/>
        <v>-303740.74700000003</v>
      </c>
      <c r="F152" s="123">
        <f t="shared" si="8"/>
        <v>20.122059262869531</v>
      </c>
      <c r="G152" s="38"/>
      <c r="H152" s="38"/>
      <c r="I152" s="64"/>
      <c r="J152" s="123"/>
    </row>
    <row r="153" spans="1:10" ht="37.5">
      <c r="A153" s="74" t="s">
        <v>109</v>
      </c>
      <c r="B153" s="107" t="s">
        <v>110</v>
      </c>
      <c r="C153" s="59">
        <f>SUM(C154:C155)</f>
        <v>1032.6199999999999</v>
      </c>
      <c r="D153" s="59">
        <f>SUM(D154:D155)</f>
        <v>689.02500000000009</v>
      </c>
      <c r="E153" s="64">
        <f t="shared" si="15"/>
        <v>-343.5949999999998</v>
      </c>
      <c r="F153" s="123">
        <f t="shared" si="8"/>
        <v>66.725901105924763</v>
      </c>
      <c r="G153" s="38"/>
      <c r="H153" s="38"/>
      <c r="I153" s="64"/>
      <c r="J153" s="123"/>
    </row>
    <row r="154" spans="1:10" ht="37.5">
      <c r="A154" s="74" t="s">
        <v>111</v>
      </c>
      <c r="B154" s="107" t="s">
        <v>329</v>
      </c>
      <c r="C154" s="59">
        <v>103.754</v>
      </c>
      <c r="D154" s="59">
        <v>104.012</v>
      </c>
      <c r="E154" s="64">
        <f>SUM(D154-C154)</f>
        <v>0.25799999999999557</v>
      </c>
      <c r="F154" s="123">
        <f t="shared" si="8"/>
        <v>100.24866511170654</v>
      </c>
      <c r="G154" s="38"/>
      <c r="H154" s="38"/>
      <c r="I154" s="64"/>
      <c r="J154" s="123"/>
    </row>
    <row r="155" spans="1:10" ht="37.5">
      <c r="A155" s="74" t="s">
        <v>112</v>
      </c>
      <c r="B155" s="107" t="s">
        <v>330</v>
      </c>
      <c r="C155" s="59">
        <v>928.86599999999999</v>
      </c>
      <c r="D155" s="59">
        <v>585.01300000000003</v>
      </c>
      <c r="E155" s="64">
        <f t="shared" si="15"/>
        <v>-343.85299999999995</v>
      </c>
      <c r="F155" s="123">
        <f t="shared" si="8"/>
        <v>62.981420355573356</v>
      </c>
      <c r="G155" s="38"/>
      <c r="H155" s="38"/>
      <c r="I155" s="64"/>
      <c r="J155" s="123"/>
    </row>
    <row r="156" spans="1:10" s="5" customFormat="1" ht="37.5">
      <c r="A156" s="74" t="s">
        <v>113</v>
      </c>
      <c r="B156" s="107" t="s">
        <v>335</v>
      </c>
      <c r="C156" s="59">
        <f>SUM(C157:C162)</f>
        <v>67928.398000000001</v>
      </c>
      <c r="D156" s="59">
        <f>SUM(D157:D162)</f>
        <v>78145.153000000006</v>
      </c>
      <c r="E156" s="64">
        <f t="shared" si="15"/>
        <v>10216.755000000005</v>
      </c>
      <c r="F156" s="123">
        <f t="shared" si="8"/>
        <v>115.040476885676</v>
      </c>
      <c r="G156" s="59">
        <f>SUM(G157:G162)</f>
        <v>59.664999999999999</v>
      </c>
      <c r="H156" s="59">
        <f>SUM(H157:H162)</f>
        <v>312.37900000000002</v>
      </c>
      <c r="I156" s="64">
        <f>SUM(H156-G156)</f>
        <v>252.71400000000003</v>
      </c>
      <c r="J156" s="123" t="s">
        <v>490</v>
      </c>
    </row>
    <row r="157" spans="1:10">
      <c r="A157" s="74" t="s">
        <v>114</v>
      </c>
      <c r="B157" s="107" t="s">
        <v>432</v>
      </c>
      <c r="C157" s="59">
        <v>1193.002</v>
      </c>
      <c r="D157" s="59">
        <v>830.04399999999998</v>
      </c>
      <c r="E157" s="64">
        <f t="shared" si="15"/>
        <v>-362.95799999999997</v>
      </c>
      <c r="F157" s="123">
        <f t="shared" si="8"/>
        <v>69.57607782719559</v>
      </c>
      <c r="G157" s="38">
        <v>59.664999999999999</v>
      </c>
      <c r="H157" s="38">
        <v>312.37900000000002</v>
      </c>
      <c r="I157" s="64">
        <f>SUM(H157-G157)</f>
        <v>252.71400000000003</v>
      </c>
      <c r="J157" s="123" t="s">
        <v>490</v>
      </c>
    </row>
    <row r="158" spans="1:10">
      <c r="A158" s="74" t="s">
        <v>336</v>
      </c>
      <c r="B158" s="79" t="s">
        <v>117</v>
      </c>
      <c r="C158" s="59">
        <v>2393.2730000000001</v>
      </c>
      <c r="D158" s="59">
        <v>1836.318</v>
      </c>
      <c r="E158" s="64">
        <f t="shared" si="15"/>
        <v>-556.95500000000015</v>
      </c>
      <c r="F158" s="123">
        <f t="shared" si="8"/>
        <v>76.728313067502114</v>
      </c>
      <c r="G158" s="38"/>
      <c r="H158" s="38"/>
      <c r="I158" s="64"/>
      <c r="J158" s="123"/>
    </row>
    <row r="159" spans="1:10" s="5" customFormat="1" ht="37.5">
      <c r="A159" s="74" t="s">
        <v>115</v>
      </c>
      <c r="B159" s="108" t="s">
        <v>23</v>
      </c>
      <c r="C159" s="59">
        <v>3433.835</v>
      </c>
      <c r="D159" s="59">
        <v>4629.7299999999996</v>
      </c>
      <c r="E159" s="64">
        <f t="shared" si="15"/>
        <v>1195.8949999999995</v>
      </c>
      <c r="F159" s="123">
        <f t="shared" si="8"/>
        <v>134.8268044329445</v>
      </c>
      <c r="G159" s="38"/>
      <c r="H159" s="38"/>
      <c r="I159" s="64"/>
      <c r="J159" s="123"/>
    </row>
    <row r="160" spans="1:10" s="5" customFormat="1" ht="37.5">
      <c r="A160" s="74" t="s">
        <v>116</v>
      </c>
      <c r="B160" s="109" t="s">
        <v>24</v>
      </c>
      <c r="C160" s="59">
        <v>819.48699999999997</v>
      </c>
      <c r="D160" s="59">
        <v>1122.934</v>
      </c>
      <c r="E160" s="64">
        <f t="shared" si="15"/>
        <v>303.447</v>
      </c>
      <c r="F160" s="123">
        <f t="shared" si="8"/>
        <v>137.02889734675475</v>
      </c>
      <c r="G160" s="38"/>
      <c r="H160" s="38"/>
      <c r="I160" s="64"/>
      <c r="J160" s="123"/>
    </row>
    <row r="161" spans="1:10" s="5" customFormat="1" ht="37.5">
      <c r="A161" s="74" t="s">
        <v>118</v>
      </c>
      <c r="B161" s="79" t="s">
        <v>25</v>
      </c>
      <c r="C161" s="59">
        <v>824.80100000000004</v>
      </c>
      <c r="D161" s="59">
        <v>826.12699999999995</v>
      </c>
      <c r="E161" s="64">
        <f t="shared" si="15"/>
        <v>1.3259999999999081</v>
      </c>
      <c r="F161" s="123">
        <f t="shared" si="8"/>
        <v>100.16076605144755</v>
      </c>
      <c r="G161" s="38"/>
      <c r="H161" s="38"/>
      <c r="I161" s="64"/>
      <c r="J161" s="123"/>
    </row>
    <row r="162" spans="1:10" s="5" customFormat="1" ht="37.5">
      <c r="A162" s="74" t="s">
        <v>119</v>
      </c>
      <c r="B162" s="107" t="s">
        <v>120</v>
      </c>
      <c r="C162" s="59">
        <v>59264</v>
      </c>
      <c r="D162" s="59">
        <v>68900</v>
      </c>
      <c r="E162" s="64">
        <f t="shared" si="15"/>
        <v>9636</v>
      </c>
      <c r="F162" s="123">
        <f t="shared" si="8"/>
        <v>116.25944924406046</v>
      </c>
      <c r="G162" s="38"/>
      <c r="H162" s="38"/>
      <c r="I162" s="64"/>
      <c r="J162" s="123"/>
    </row>
    <row r="163" spans="1:10" ht="37.5">
      <c r="A163" s="74" t="s">
        <v>121</v>
      </c>
      <c r="B163" s="79" t="s">
        <v>122</v>
      </c>
      <c r="C163" s="59">
        <f>SUM(C164:C171)</f>
        <v>276951.50000000006</v>
      </c>
      <c r="D163" s="59">
        <f>SUM(D164:D171)</f>
        <v>258776.20799999998</v>
      </c>
      <c r="E163" s="64">
        <f t="shared" si="15"/>
        <v>-18175.292000000074</v>
      </c>
      <c r="F163" s="123">
        <f t="shared" si="8"/>
        <v>93.437373691783549</v>
      </c>
      <c r="G163" s="38"/>
      <c r="H163" s="38"/>
      <c r="I163" s="64"/>
      <c r="J163" s="123"/>
    </row>
    <row r="164" spans="1:10">
      <c r="A164" s="74" t="s">
        <v>123</v>
      </c>
      <c r="B164" s="79" t="s">
        <v>124</v>
      </c>
      <c r="C164" s="59">
        <v>2895.7190000000001</v>
      </c>
      <c r="D164" s="59">
        <v>2801.7779999999998</v>
      </c>
      <c r="E164" s="64">
        <f t="shared" si="15"/>
        <v>-93.941000000000258</v>
      </c>
      <c r="F164" s="123">
        <f t="shared" si="8"/>
        <v>96.755866159665345</v>
      </c>
      <c r="G164" s="38"/>
      <c r="H164" s="38"/>
      <c r="I164" s="64"/>
      <c r="J164" s="123"/>
    </row>
    <row r="165" spans="1:10" ht="19.149999999999999" customHeight="1">
      <c r="A165" s="74" t="s">
        <v>125</v>
      </c>
      <c r="B165" s="79" t="s">
        <v>275</v>
      </c>
      <c r="C165" s="59">
        <v>579.64</v>
      </c>
      <c r="D165" s="59">
        <v>404.2</v>
      </c>
      <c r="E165" s="64">
        <f t="shared" si="15"/>
        <v>-175.44</v>
      </c>
      <c r="F165" s="123">
        <f t="shared" si="8"/>
        <v>69.732937685459945</v>
      </c>
      <c r="G165" s="38"/>
      <c r="H165" s="38"/>
      <c r="I165" s="64"/>
      <c r="J165" s="123"/>
    </row>
    <row r="166" spans="1:10">
      <c r="A166" s="70" t="s">
        <v>126</v>
      </c>
      <c r="B166" s="79" t="s">
        <v>127</v>
      </c>
      <c r="C166" s="59">
        <v>149758.41200000001</v>
      </c>
      <c r="D166" s="59">
        <v>128951.53</v>
      </c>
      <c r="E166" s="64">
        <f t="shared" si="15"/>
        <v>-20806.882000000012</v>
      </c>
      <c r="F166" s="123">
        <f t="shared" si="8"/>
        <v>86.106368435584102</v>
      </c>
      <c r="G166" s="38"/>
      <c r="H166" s="38"/>
      <c r="I166" s="64"/>
      <c r="J166" s="123"/>
    </row>
    <row r="167" spans="1:10">
      <c r="A167" s="70" t="s">
        <v>128</v>
      </c>
      <c r="B167" s="79" t="s">
        <v>129</v>
      </c>
      <c r="C167" s="59">
        <v>16280.924000000001</v>
      </c>
      <c r="D167" s="59">
        <v>17206.095000000001</v>
      </c>
      <c r="E167" s="64">
        <f t="shared" si="15"/>
        <v>925.17100000000028</v>
      </c>
      <c r="F167" s="123">
        <f t="shared" si="8"/>
        <v>105.6825460274859</v>
      </c>
      <c r="G167" s="38"/>
      <c r="H167" s="38"/>
      <c r="I167" s="64"/>
      <c r="J167" s="123"/>
    </row>
    <row r="168" spans="1:10">
      <c r="A168" s="70" t="s">
        <v>130</v>
      </c>
      <c r="B168" s="79" t="s">
        <v>145</v>
      </c>
      <c r="C168" s="59">
        <v>57067.542000000001</v>
      </c>
      <c r="D168" s="59">
        <v>61329.07</v>
      </c>
      <c r="E168" s="64">
        <f t="shared" si="15"/>
        <v>4261.5279999999984</v>
      </c>
      <c r="F168" s="123">
        <f t="shared" si="8"/>
        <v>107.46751629849416</v>
      </c>
      <c r="G168" s="38"/>
      <c r="H168" s="38"/>
      <c r="I168" s="64"/>
      <c r="J168" s="123"/>
    </row>
    <row r="169" spans="1:10">
      <c r="A169" s="70" t="s">
        <v>131</v>
      </c>
      <c r="B169" s="79" t="s">
        <v>146</v>
      </c>
      <c r="C169" s="59">
        <v>2501.306</v>
      </c>
      <c r="D169" s="59">
        <v>1917.8789999999999</v>
      </c>
      <c r="E169" s="64">
        <f t="shared" si="15"/>
        <v>-583.42700000000013</v>
      </c>
      <c r="F169" s="123">
        <f t="shared" si="8"/>
        <v>76.675104925187071</v>
      </c>
      <c r="G169" s="38"/>
      <c r="H169" s="38"/>
      <c r="I169" s="64"/>
      <c r="J169" s="123"/>
    </row>
    <row r="170" spans="1:10">
      <c r="A170" s="70" t="s">
        <v>132</v>
      </c>
      <c r="B170" s="79" t="s">
        <v>276</v>
      </c>
      <c r="C170" s="59">
        <v>47867.957000000002</v>
      </c>
      <c r="D170" s="59">
        <v>45867.364999999998</v>
      </c>
      <c r="E170" s="64">
        <f t="shared" ref="E170:E197" si="16">SUM(D170-C170)</f>
        <v>-2000.5920000000042</v>
      </c>
      <c r="F170" s="123">
        <f t="shared" si="8"/>
        <v>95.820602913970191</v>
      </c>
      <c r="G170" s="38"/>
      <c r="H170" s="38"/>
      <c r="I170" s="64"/>
      <c r="J170" s="123"/>
    </row>
    <row r="171" spans="1:10">
      <c r="A171" s="70" t="s">
        <v>427</v>
      </c>
      <c r="B171" s="79" t="s">
        <v>428</v>
      </c>
      <c r="C171" s="59">
        <v>0</v>
      </c>
      <c r="D171" s="59">
        <v>298.291</v>
      </c>
      <c r="E171" s="64">
        <f t="shared" si="16"/>
        <v>298.291</v>
      </c>
      <c r="F171" s="123"/>
      <c r="G171" s="38"/>
      <c r="H171" s="38"/>
      <c r="I171" s="64"/>
      <c r="J171" s="123"/>
    </row>
    <row r="172" spans="1:10" s="5" customFormat="1" ht="37.5">
      <c r="A172" s="70" t="s">
        <v>133</v>
      </c>
      <c r="B172" s="79" t="s">
        <v>147</v>
      </c>
      <c r="C172" s="59">
        <v>533.54</v>
      </c>
      <c r="D172" s="59">
        <v>585.88099999999997</v>
      </c>
      <c r="E172" s="64">
        <f t="shared" si="16"/>
        <v>52.341000000000008</v>
      </c>
      <c r="F172" s="123">
        <f t="shared" si="8"/>
        <v>109.81013607227199</v>
      </c>
      <c r="G172" s="38"/>
      <c r="H172" s="38"/>
      <c r="I172" s="64"/>
      <c r="J172" s="123"/>
    </row>
    <row r="173" spans="1:10" ht="93.75">
      <c r="A173" s="74" t="s">
        <v>134</v>
      </c>
      <c r="B173" s="110" t="s">
        <v>277</v>
      </c>
      <c r="C173" s="59">
        <f>SUM(C174:C180)</f>
        <v>106703.584</v>
      </c>
      <c r="D173" s="59">
        <f>SUM(D174:D180)</f>
        <v>130878.06499999999</v>
      </c>
      <c r="E173" s="64">
        <f t="shared" si="16"/>
        <v>24174.480999999985</v>
      </c>
      <c r="F173" s="123">
        <f t="shared" si="8"/>
        <v>122.65573478768997</v>
      </c>
      <c r="G173" s="38"/>
      <c r="H173" s="38"/>
      <c r="I173" s="64"/>
      <c r="J173" s="123"/>
    </row>
    <row r="174" spans="1:10" ht="37.5">
      <c r="A174" s="74" t="s">
        <v>233</v>
      </c>
      <c r="B174" s="82" t="s">
        <v>254</v>
      </c>
      <c r="C174" s="59">
        <v>71286.209000000003</v>
      </c>
      <c r="D174" s="59">
        <v>77178.173999999999</v>
      </c>
      <c r="E174" s="64">
        <f t="shared" si="16"/>
        <v>5891.9649999999965</v>
      </c>
      <c r="F174" s="123">
        <f t="shared" si="8"/>
        <v>108.2652242034641</v>
      </c>
      <c r="G174" s="38"/>
      <c r="H174" s="38"/>
      <c r="I174" s="64"/>
      <c r="J174" s="123"/>
    </row>
    <row r="175" spans="1:10" ht="37.5">
      <c r="A175" s="74" t="s">
        <v>234</v>
      </c>
      <c r="B175" s="77" t="s">
        <v>255</v>
      </c>
      <c r="C175" s="59">
        <v>22543.41</v>
      </c>
      <c r="D175" s="59">
        <v>25451.315999999999</v>
      </c>
      <c r="E175" s="64">
        <f>SUM(D175-C175)</f>
        <v>2907.905999999999</v>
      </c>
      <c r="F175" s="123">
        <f t="shared" si="8"/>
        <v>112.89913992603604</v>
      </c>
      <c r="G175" s="38"/>
      <c r="H175" s="38"/>
      <c r="I175" s="64"/>
      <c r="J175" s="123"/>
    </row>
    <row r="176" spans="1:10" ht="37.5">
      <c r="A176" s="74" t="s">
        <v>235</v>
      </c>
      <c r="B176" s="77" t="s">
        <v>256</v>
      </c>
      <c r="C176" s="59">
        <v>12425.084000000001</v>
      </c>
      <c r="D176" s="59">
        <v>13382.076999999999</v>
      </c>
      <c r="E176" s="64">
        <f t="shared" si="16"/>
        <v>956.99299999999857</v>
      </c>
      <c r="F176" s="123">
        <f t="shared" si="8"/>
        <v>107.70210487108174</v>
      </c>
      <c r="G176" s="38"/>
      <c r="H176" s="38"/>
      <c r="I176" s="64"/>
      <c r="J176" s="123"/>
    </row>
    <row r="177" spans="1:10" ht="39" customHeight="1">
      <c r="A177" s="111" t="s">
        <v>278</v>
      </c>
      <c r="B177" s="37" t="s">
        <v>279</v>
      </c>
      <c r="C177" s="59">
        <v>370.666</v>
      </c>
      <c r="D177" s="59">
        <v>1857.15</v>
      </c>
      <c r="E177" s="64">
        <f t="shared" si="16"/>
        <v>1486.4840000000002</v>
      </c>
      <c r="F177" s="123" t="s">
        <v>478</v>
      </c>
      <c r="G177" s="38"/>
      <c r="H177" s="38"/>
      <c r="I177" s="64"/>
      <c r="J177" s="123"/>
    </row>
    <row r="178" spans="1:10" ht="37.5">
      <c r="A178" s="74" t="s">
        <v>236</v>
      </c>
      <c r="B178" s="77" t="s">
        <v>257</v>
      </c>
      <c r="C178" s="59">
        <v>78.215000000000003</v>
      </c>
      <c r="D178" s="59">
        <v>109.482</v>
      </c>
      <c r="E178" s="64">
        <f>SUM(D178-C178)</f>
        <v>31.266999999999996</v>
      </c>
      <c r="F178" s="123">
        <f t="shared" si="8"/>
        <v>139.97570798440196</v>
      </c>
      <c r="G178" s="38"/>
      <c r="H178" s="38"/>
      <c r="I178" s="64"/>
      <c r="J178" s="123"/>
    </row>
    <row r="179" spans="1:10" ht="114" customHeight="1">
      <c r="A179" s="74" t="s">
        <v>416</v>
      </c>
      <c r="B179" s="112" t="s">
        <v>426</v>
      </c>
      <c r="C179" s="59">
        <v>0</v>
      </c>
      <c r="D179" s="59">
        <v>15.484999999999999</v>
      </c>
      <c r="E179" s="64">
        <f t="shared" si="16"/>
        <v>15.484999999999999</v>
      </c>
      <c r="F179" s="123"/>
      <c r="G179" s="38"/>
      <c r="H179" s="38"/>
      <c r="I179" s="64"/>
      <c r="J179" s="123"/>
    </row>
    <row r="180" spans="1:10" ht="21" customHeight="1">
      <c r="A180" s="74" t="s">
        <v>429</v>
      </c>
      <c r="B180" s="112" t="s">
        <v>430</v>
      </c>
      <c r="C180" s="59">
        <v>0</v>
      </c>
      <c r="D180" s="59">
        <v>12884.380999999999</v>
      </c>
      <c r="E180" s="64">
        <f t="shared" si="16"/>
        <v>12884.380999999999</v>
      </c>
      <c r="F180" s="123"/>
      <c r="G180" s="38"/>
      <c r="H180" s="38"/>
      <c r="I180" s="64"/>
      <c r="J180" s="123"/>
    </row>
    <row r="181" spans="1:10">
      <c r="A181" s="74" t="s">
        <v>135</v>
      </c>
      <c r="B181" s="113" t="s">
        <v>337</v>
      </c>
      <c r="C181" s="59">
        <v>169.6</v>
      </c>
      <c r="D181" s="59">
        <v>251.84899999999999</v>
      </c>
      <c r="E181" s="64">
        <f t="shared" si="16"/>
        <v>82.248999999999995</v>
      </c>
      <c r="F181" s="123">
        <f t="shared" ref="F181:F243" si="17">SUM(D181/C181*100)</f>
        <v>148.49587264150944</v>
      </c>
      <c r="G181" s="38"/>
      <c r="H181" s="38"/>
      <c r="I181" s="64"/>
      <c r="J181" s="123"/>
    </row>
    <row r="182" spans="1:10" ht="37.5">
      <c r="A182" s="74" t="s">
        <v>136</v>
      </c>
      <c r="B182" s="113" t="s">
        <v>338</v>
      </c>
      <c r="C182" s="59">
        <f>C183+C184</f>
        <v>19909.25</v>
      </c>
      <c r="D182" s="59">
        <f>D183+D184</f>
        <v>22634.355000000003</v>
      </c>
      <c r="E182" s="64">
        <f t="shared" si="16"/>
        <v>2725.1050000000032</v>
      </c>
      <c r="F182" s="123">
        <f t="shared" si="17"/>
        <v>113.68763263307258</v>
      </c>
      <c r="G182" s="38">
        <f>G183+G184</f>
        <v>660.46699999999998</v>
      </c>
      <c r="H182" s="38">
        <f>H183+H184</f>
        <v>2222.3009999999999</v>
      </c>
      <c r="I182" s="64">
        <f>SUM(H182-G182)</f>
        <v>1561.8339999999998</v>
      </c>
      <c r="J182" s="123" t="s">
        <v>491</v>
      </c>
    </row>
    <row r="183" spans="1:10" ht="37.5">
      <c r="A183" s="74" t="s">
        <v>137</v>
      </c>
      <c r="B183" s="113" t="s">
        <v>148</v>
      </c>
      <c r="C183" s="59">
        <v>17724.432000000001</v>
      </c>
      <c r="D183" s="59">
        <v>19823.330000000002</v>
      </c>
      <c r="E183" s="64">
        <f t="shared" si="16"/>
        <v>2098.898000000001</v>
      </c>
      <c r="F183" s="123">
        <f t="shared" si="17"/>
        <v>111.84183504441778</v>
      </c>
      <c r="G183" s="38">
        <v>589.10500000000002</v>
      </c>
      <c r="H183" s="38">
        <v>2098.1999999999998</v>
      </c>
      <c r="I183" s="64">
        <f>SUM(H183-G183)</f>
        <v>1509.0949999999998</v>
      </c>
      <c r="J183" s="123" t="s">
        <v>492</v>
      </c>
    </row>
    <row r="184" spans="1:10">
      <c r="A184" s="74" t="s">
        <v>138</v>
      </c>
      <c r="B184" s="113" t="s">
        <v>339</v>
      </c>
      <c r="C184" s="59">
        <v>2184.8180000000002</v>
      </c>
      <c r="D184" s="59">
        <v>2811.0250000000001</v>
      </c>
      <c r="E184" s="64">
        <f t="shared" si="16"/>
        <v>626.20699999999988</v>
      </c>
      <c r="F184" s="123">
        <f t="shared" si="17"/>
        <v>128.66174665349698</v>
      </c>
      <c r="G184" s="38">
        <v>71.361999999999995</v>
      </c>
      <c r="H184" s="38">
        <v>124.101</v>
      </c>
      <c r="I184" s="64">
        <f>SUM(H184-G184)</f>
        <v>52.739000000000004</v>
      </c>
      <c r="J184" s="123" t="s">
        <v>476</v>
      </c>
    </row>
    <row r="185" spans="1:10">
      <c r="A185" s="74" t="s">
        <v>237</v>
      </c>
      <c r="B185" s="113" t="s">
        <v>149</v>
      </c>
      <c r="C185" s="59">
        <f>C186+C187+C188</f>
        <v>1622.345</v>
      </c>
      <c r="D185" s="59">
        <f>D186+D187+D188</f>
        <v>1840.0639999999999</v>
      </c>
      <c r="E185" s="64">
        <f t="shared" si="16"/>
        <v>217.71899999999982</v>
      </c>
      <c r="F185" s="123">
        <f t="shared" si="17"/>
        <v>113.42001855339031</v>
      </c>
      <c r="G185" s="59">
        <f>G186+G187+G188</f>
        <v>0</v>
      </c>
      <c r="H185" s="59">
        <f>H186+H187+H188</f>
        <v>64.397000000000006</v>
      </c>
      <c r="I185" s="64">
        <f t="shared" ref="I185:I186" si="18">SUM(H185-G185)</f>
        <v>64.397000000000006</v>
      </c>
      <c r="J185" s="123"/>
    </row>
    <row r="186" spans="1:10">
      <c r="A186" s="74" t="s">
        <v>238</v>
      </c>
      <c r="B186" s="113" t="s">
        <v>340</v>
      </c>
      <c r="C186" s="59">
        <v>1426.56</v>
      </c>
      <c r="D186" s="59">
        <v>1571.8009999999999</v>
      </c>
      <c r="E186" s="64">
        <f t="shared" si="16"/>
        <v>145.24099999999999</v>
      </c>
      <c r="F186" s="123">
        <f t="shared" si="17"/>
        <v>110.18120513683265</v>
      </c>
      <c r="G186" s="38">
        <v>0</v>
      </c>
      <c r="H186" s="38">
        <v>64.397000000000006</v>
      </c>
      <c r="I186" s="64">
        <f t="shared" si="18"/>
        <v>64.397000000000006</v>
      </c>
      <c r="J186" s="123"/>
    </row>
    <row r="187" spans="1:10">
      <c r="A187" s="74" t="s">
        <v>239</v>
      </c>
      <c r="B187" s="113" t="s">
        <v>150</v>
      </c>
      <c r="C187" s="59">
        <v>60.970999999999997</v>
      </c>
      <c r="D187" s="59">
        <v>85.6</v>
      </c>
      <c r="E187" s="64">
        <f t="shared" si="16"/>
        <v>24.628999999999998</v>
      </c>
      <c r="F187" s="123">
        <f t="shared" si="17"/>
        <v>140.39461383280576</v>
      </c>
      <c r="G187" s="38"/>
      <c r="H187" s="38"/>
      <c r="I187" s="64"/>
      <c r="J187" s="123"/>
    </row>
    <row r="188" spans="1:10">
      <c r="A188" s="74" t="s">
        <v>341</v>
      </c>
      <c r="B188" s="113" t="s">
        <v>151</v>
      </c>
      <c r="C188" s="59">
        <v>134.81399999999999</v>
      </c>
      <c r="D188" s="59">
        <v>182.66300000000001</v>
      </c>
      <c r="E188" s="64">
        <f>SUM(D188-C188)</f>
        <v>47.849000000000018</v>
      </c>
      <c r="F188" s="123">
        <f t="shared" si="17"/>
        <v>135.49260462563237</v>
      </c>
      <c r="G188" s="38"/>
      <c r="H188" s="38"/>
      <c r="I188" s="64"/>
      <c r="J188" s="123"/>
    </row>
    <row r="189" spans="1:10" ht="18" customHeight="1">
      <c r="A189" s="74" t="s">
        <v>139</v>
      </c>
      <c r="B189" s="77" t="s">
        <v>152</v>
      </c>
      <c r="C189" s="59">
        <f>SUM(C190)</f>
        <v>866.04399999999998</v>
      </c>
      <c r="D189" s="59">
        <f>SUM(D190)</f>
        <v>2191.5630000000001</v>
      </c>
      <c r="E189" s="64">
        <f t="shared" si="16"/>
        <v>1325.5190000000002</v>
      </c>
      <c r="F189" s="123" t="s">
        <v>479</v>
      </c>
      <c r="G189" s="59"/>
      <c r="H189" s="59"/>
      <c r="I189" s="64"/>
      <c r="J189" s="123"/>
    </row>
    <row r="190" spans="1:10" ht="18" customHeight="1">
      <c r="A190" s="70" t="s">
        <v>140</v>
      </c>
      <c r="B190" s="77" t="s">
        <v>342</v>
      </c>
      <c r="C190" s="59">
        <v>866.04399999999998</v>
      </c>
      <c r="D190" s="59">
        <v>2191.5630000000001</v>
      </c>
      <c r="E190" s="64">
        <f t="shared" si="16"/>
        <v>1325.5190000000002</v>
      </c>
      <c r="F190" s="123" t="s">
        <v>479</v>
      </c>
      <c r="G190" s="38"/>
      <c r="H190" s="38"/>
      <c r="I190" s="64"/>
      <c r="J190" s="123"/>
    </row>
    <row r="191" spans="1:10" ht="56.25">
      <c r="A191" s="70" t="s">
        <v>141</v>
      </c>
      <c r="B191" s="77" t="s">
        <v>343</v>
      </c>
      <c r="C191" s="59">
        <v>11809.558000000001</v>
      </c>
      <c r="D191" s="59">
        <v>12751.111000000001</v>
      </c>
      <c r="E191" s="64">
        <f t="shared" si="16"/>
        <v>941.55299999999988</v>
      </c>
      <c r="F191" s="123">
        <f t="shared" si="17"/>
        <v>107.97280474002497</v>
      </c>
      <c r="G191" s="38"/>
      <c r="H191" s="38"/>
      <c r="I191" s="64"/>
      <c r="J191" s="123"/>
    </row>
    <row r="192" spans="1:10" ht="56.25">
      <c r="A192" s="70" t="s">
        <v>194</v>
      </c>
      <c r="B192" s="77" t="s">
        <v>344</v>
      </c>
      <c r="C192" s="59">
        <v>1253.4000000000001</v>
      </c>
      <c r="D192" s="59">
        <v>1404.056</v>
      </c>
      <c r="E192" s="64">
        <f t="shared" si="16"/>
        <v>150.65599999999995</v>
      </c>
      <c r="F192" s="123">
        <f t="shared" si="17"/>
        <v>112.01978618158608</v>
      </c>
      <c r="G192" s="38"/>
      <c r="H192" s="38"/>
      <c r="I192" s="64"/>
      <c r="J192" s="123"/>
    </row>
    <row r="193" spans="1:10">
      <c r="A193" s="106" t="s">
        <v>240</v>
      </c>
      <c r="B193" s="37" t="s">
        <v>345</v>
      </c>
      <c r="C193" s="59">
        <f>C194+C195</f>
        <v>206.55100000000002</v>
      </c>
      <c r="D193" s="59">
        <f>D194+D195</f>
        <v>217.14600000000002</v>
      </c>
      <c r="E193" s="64">
        <f t="shared" si="16"/>
        <v>10.594999999999999</v>
      </c>
      <c r="F193" s="123">
        <f t="shared" si="17"/>
        <v>105.12948375945892</v>
      </c>
      <c r="G193" s="38"/>
      <c r="H193" s="38"/>
      <c r="I193" s="64"/>
      <c r="J193" s="123"/>
    </row>
    <row r="194" spans="1:10" ht="37.5">
      <c r="A194" s="106" t="s">
        <v>241</v>
      </c>
      <c r="B194" s="37" t="s">
        <v>397</v>
      </c>
      <c r="C194" s="59">
        <v>206.38300000000001</v>
      </c>
      <c r="D194" s="59">
        <v>217.06200000000001</v>
      </c>
      <c r="E194" s="64">
        <f t="shared" si="16"/>
        <v>10.679000000000002</v>
      </c>
      <c r="F194" s="123">
        <f t="shared" si="17"/>
        <v>105.17436029130307</v>
      </c>
      <c r="G194" s="38"/>
      <c r="H194" s="38"/>
      <c r="I194" s="64"/>
      <c r="J194" s="123"/>
    </row>
    <row r="195" spans="1:10">
      <c r="A195" s="106" t="s">
        <v>346</v>
      </c>
      <c r="B195" s="37" t="s">
        <v>347</v>
      </c>
      <c r="C195" s="59">
        <v>0.16800000000000001</v>
      </c>
      <c r="D195" s="59">
        <v>8.4000000000000005E-2</v>
      </c>
      <c r="E195" s="64">
        <f>SUM(D195-C195)</f>
        <v>-8.4000000000000005E-2</v>
      </c>
      <c r="F195" s="123">
        <f t="shared" si="17"/>
        <v>50</v>
      </c>
      <c r="G195" s="38"/>
      <c r="H195" s="38"/>
      <c r="I195" s="64"/>
      <c r="J195" s="123"/>
    </row>
    <row r="196" spans="1:10" ht="56.25">
      <c r="A196" s="106" t="s">
        <v>142</v>
      </c>
      <c r="B196" s="37" t="s">
        <v>348</v>
      </c>
      <c r="C196" s="59">
        <v>42.572000000000003</v>
      </c>
      <c r="D196" s="59">
        <v>38.729999999999997</v>
      </c>
      <c r="E196" s="64">
        <f t="shared" si="16"/>
        <v>-3.8420000000000059</v>
      </c>
      <c r="F196" s="123">
        <f t="shared" si="17"/>
        <v>90.975288922296329</v>
      </c>
      <c r="G196" s="38"/>
      <c r="H196" s="38"/>
      <c r="I196" s="64"/>
      <c r="J196" s="123"/>
    </row>
    <row r="197" spans="1:10">
      <c r="A197" s="106" t="s">
        <v>143</v>
      </c>
      <c r="B197" s="37" t="s">
        <v>153</v>
      </c>
      <c r="C197" s="59">
        <f>C198+C199</f>
        <v>10302.822</v>
      </c>
      <c r="D197" s="59">
        <f>D198+D199</f>
        <v>11122.617999999999</v>
      </c>
      <c r="E197" s="64">
        <f t="shared" si="16"/>
        <v>819.79599999999846</v>
      </c>
      <c r="F197" s="123">
        <f t="shared" si="17"/>
        <v>107.95700440131839</v>
      </c>
      <c r="G197" s="81"/>
      <c r="H197" s="81"/>
      <c r="I197" s="114"/>
      <c r="J197" s="123"/>
    </row>
    <row r="198" spans="1:10" ht="19.7" customHeight="1">
      <c r="A198" s="70" t="s">
        <v>242</v>
      </c>
      <c r="B198" s="113" t="s">
        <v>350</v>
      </c>
      <c r="C198" s="59">
        <v>9214.4519999999993</v>
      </c>
      <c r="D198" s="59">
        <v>9907.5869999999995</v>
      </c>
      <c r="E198" s="64">
        <f t="shared" ref="E198:E210" si="19">SUM(D198-C198)</f>
        <v>693.13500000000022</v>
      </c>
      <c r="F198" s="123">
        <f t="shared" si="17"/>
        <v>107.52225959829191</v>
      </c>
      <c r="G198" s="38"/>
      <c r="H198" s="38"/>
      <c r="I198" s="64"/>
      <c r="J198" s="123"/>
    </row>
    <row r="199" spans="1:10" ht="19.7" customHeight="1">
      <c r="A199" s="70" t="s">
        <v>243</v>
      </c>
      <c r="B199" s="58" t="s">
        <v>351</v>
      </c>
      <c r="C199" s="59">
        <v>1088.3699999999999</v>
      </c>
      <c r="D199" s="59">
        <v>1215.0309999999999</v>
      </c>
      <c r="E199" s="64">
        <f t="shared" si="19"/>
        <v>126.66100000000006</v>
      </c>
      <c r="F199" s="123">
        <f t="shared" si="17"/>
        <v>111.63767836305669</v>
      </c>
      <c r="G199" s="38"/>
      <c r="H199" s="38"/>
      <c r="I199" s="64"/>
      <c r="J199" s="123"/>
    </row>
    <row r="200" spans="1:10">
      <c r="A200" s="70" t="s">
        <v>244</v>
      </c>
      <c r="B200" s="58" t="s">
        <v>352</v>
      </c>
      <c r="C200" s="59">
        <v>853.67100000000005</v>
      </c>
      <c r="D200" s="59">
        <v>897.04300000000001</v>
      </c>
      <c r="E200" s="64">
        <f t="shared" si="19"/>
        <v>43.371999999999957</v>
      </c>
      <c r="F200" s="123">
        <f t="shared" si="17"/>
        <v>105.080645822571</v>
      </c>
      <c r="G200" s="38">
        <v>853.94</v>
      </c>
      <c r="H200" s="38">
        <v>897.04200000000003</v>
      </c>
      <c r="I200" s="64">
        <f>SUM(H200-G200)</f>
        <v>43.101999999999975</v>
      </c>
      <c r="J200" s="123">
        <f t="shared" ref="J182:J240" si="20">SUM(H200/G200*100)</f>
        <v>105.04742721971098</v>
      </c>
    </row>
    <row r="201" spans="1:10" ht="37.5">
      <c r="A201" s="70" t="s">
        <v>367</v>
      </c>
      <c r="B201" s="58" t="s">
        <v>369</v>
      </c>
      <c r="C201" s="59"/>
      <c r="D201" s="59"/>
      <c r="E201" s="59"/>
      <c r="F201" s="125"/>
      <c r="G201" s="59"/>
      <c r="H201" s="59"/>
      <c r="I201" s="59"/>
      <c r="J201" s="125"/>
    </row>
    <row r="202" spans="1:10" ht="131.25">
      <c r="A202" s="70" t="s">
        <v>368</v>
      </c>
      <c r="B202" s="58" t="s">
        <v>370</v>
      </c>
      <c r="C202" s="59"/>
      <c r="D202" s="59"/>
      <c r="E202" s="59"/>
      <c r="F202" s="125"/>
      <c r="G202" s="59"/>
      <c r="H202" s="59"/>
      <c r="I202" s="115"/>
      <c r="J202" s="125"/>
    </row>
    <row r="203" spans="1:10" ht="150">
      <c r="A203" s="70" t="s">
        <v>395</v>
      </c>
      <c r="B203" s="116" t="s">
        <v>396</v>
      </c>
      <c r="C203" s="59"/>
      <c r="D203" s="59"/>
      <c r="E203" s="59"/>
      <c r="F203" s="125"/>
      <c r="G203" s="59"/>
      <c r="H203" s="59"/>
      <c r="I203" s="115"/>
      <c r="J203" s="125"/>
    </row>
    <row r="204" spans="1:10" ht="37.5">
      <c r="A204" s="70" t="s">
        <v>367</v>
      </c>
      <c r="B204" s="58" t="s">
        <v>369</v>
      </c>
      <c r="C204" s="59">
        <f>SUM(C205+C206)</f>
        <v>0</v>
      </c>
      <c r="D204" s="59">
        <f>SUM(D205+D206)</f>
        <v>0</v>
      </c>
      <c r="E204" s="59">
        <f>SUM(E205+E206)</f>
        <v>0</v>
      </c>
      <c r="F204" s="125"/>
      <c r="G204" s="59">
        <f>SUM(G205+G206)</f>
        <v>2845.5740000000001</v>
      </c>
      <c r="H204" s="59">
        <f>SUM(H205+H206)</f>
        <v>0</v>
      </c>
      <c r="I204" s="59">
        <f>SUM(I205+I206)</f>
        <v>-2845.5740000000001</v>
      </c>
      <c r="J204" s="125">
        <f t="shared" si="20"/>
        <v>0</v>
      </c>
    </row>
    <row r="205" spans="1:10" ht="131.25">
      <c r="A205" s="70" t="s">
        <v>368</v>
      </c>
      <c r="B205" s="60" t="s">
        <v>370</v>
      </c>
      <c r="C205" s="59">
        <v>0</v>
      </c>
      <c r="D205" s="59">
        <v>0</v>
      </c>
      <c r="E205" s="59">
        <v>0</v>
      </c>
      <c r="F205" s="125"/>
      <c r="G205" s="59">
        <v>982.74599999999998</v>
      </c>
      <c r="H205" s="59">
        <v>0</v>
      </c>
      <c r="I205" s="61">
        <f>SUM(H205-G205)</f>
        <v>-982.74599999999998</v>
      </c>
      <c r="J205" s="125">
        <f t="shared" si="20"/>
        <v>0</v>
      </c>
    </row>
    <row r="206" spans="1:10" ht="150">
      <c r="A206" s="70" t="s">
        <v>395</v>
      </c>
      <c r="B206" s="37" t="s">
        <v>396</v>
      </c>
      <c r="C206" s="59">
        <v>0</v>
      </c>
      <c r="D206" s="59">
        <v>0</v>
      </c>
      <c r="E206" s="59">
        <v>0</v>
      </c>
      <c r="F206" s="125"/>
      <c r="G206" s="59">
        <v>1862.828</v>
      </c>
      <c r="H206" s="59">
        <v>0</v>
      </c>
      <c r="I206" s="61">
        <f>SUM(H206-G206)</f>
        <v>-1862.828</v>
      </c>
      <c r="J206" s="125">
        <f t="shared" si="20"/>
        <v>0</v>
      </c>
    </row>
    <row r="207" spans="1:10" ht="115.5" customHeight="1">
      <c r="A207" s="106" t="s">
        <v>245</v>
      </c>
      <c r="B207" s="117" t="s">
        <v>280</v>
      </c>
      <c r="C207" s="59">
        <v>3313.17</v>
      </c>
      <c r="D207" s="59">
        <v>4476.5510000000004</v>
      </c>
      <c r="E207" s="64">
        <f t="shared" si="19"/>
        <v>1163.3810000000003</v>
      </c>
      <c r="F207" s="123">
        <f t="shared" si="17"/>
        <v>135.11383357932132</v>
      </c>
      <c r="G207" s="38"/>
      <c r="H207" s="38"/>
      <c r="I207" s="64"/>
      <c r="J207" s="123"/>
    </row>
    <row r="208" spans="1:10">
      <c r="A208" s="70" t="s">
        <v>144</v>
      </c>
      <c r="B208" s="79" t="s">
        <v>353</v>
      </c>
      <c r="C208" s="59">
        <f>C209+C210</f>
        <v>8522.1730000000007</v>
      </c>
      <c r="D208" s="59">
        <f>D209+D210</f>
        <v>12679.7</v>
      </c>
      <c r="E208" s="64">
        <f t="shared" si="19"/>
        <v>4157.527</v>
      </c>
      <c r="F208" s="123">
        <f t="shared" si="17"/>
        <v>148.78482283802498</v>
      </c>
      <c r="G208" s="38">
        <f>G209+G210</f>
        <v>837.99300000000005</v>
      </c>
      <c r="H208" s="38">
        <f>H209+H210</f>
        <v>1766.155</v>
      </c>
      <c r="I208" s="64">
        <f>SUM(H208-G208)</f>
        <v>928.16199999999992</v>
      </c>
      <c r="J208" s="123" t="s">
        <v>493</v>
      </c>
    </row>
    <row r="209" spans="1:10" ht="37.5">
      <c r="A209" s="70" t="s">
        <v>246</v>
      </c>
      <c r="B209" s="79" t="s">
        <v>354</v>
      </c>
      <c r="C209" s="59">
        <v>4582.1350000000002</v>
      </c>
      <c r="D209" s="59">
        <v>5499.473</v>
      </c>
      <c r="E209" s="64">
        <f t="shared" si="19"/>
        <v>917.33799999999974</v>
      </c>
      <c r="F209" s="123">
        <f t="shared" si="17"/>
        <v>120.01988156176104</v>
      </c>
      <c r="G209" s="38">
        <v>837.99300000000005</v>
      </c>
      <c r="H209" s="38">
        <v>1766.155</v>
      </c>
      <c r="I209" s="64">
        <f>SUM(H209-G209)</f>
        <v>928.16199999999992</v>
      </c>
      <c r="J209" s="123" t="s">
        <v>493</v>
      </c>
    </row>
    <row r="210" spans="1:10">
      <c r="A210" s="70" t="s">
        <v>247</v>
      </c>
      <c r="B210" s="79" t="s">
        <v>355</v>
      </c>
      <c r="C210" s="59">
        <v>3940.038</v>
      </c>
      <c r="D210" s="59">
        <v>7180.2269999999999</v>
      </c>
      <c r="E210" s="64">
        <f t="shared" si="19"/>
        <v>3240.1889999999999</v>
      </c>
      <c r="F210" s="123" t="s">
        <v>480</v>
      </c>
      <c r="G210" s="38"/>
      <c r="H210" s="38"/>
      <c r="I210" s="64"/>
      <c r="J210" s="123"/>
    </row>
    <row r="211" spans="1:10" s="5" customFormat="1" ht="15.95" customHeight="1">
      <c r="A211" s="70"/>
      <c r="B211" s="77"/>
      <c r="C211" s="72"/>
      <c r="D211" s="72"/>
      <c r="E211" s="64"/>
      <c r="F211" s="123"/>
      <c r="G211" s="73"/>
      <c r="H211" s="73"/>
      <c r="I211" s="64"/>
      <c r="J211" s="123"/>
    </row>
    <row r="212" spans="1:10" s="5" customFormat="1" ht="20.25">
      <c r="A212" s="67" t="s">
        <v>156</v>
      </c>
      <c r="B212" s="78" t="s">
        <v>21</v>
      </c>
      <c r="C212" s="62">
        <f>SUM(C213:C215)</f>
        <v>68923.652000000002</v>
      </c>
      <c r="D212" s="62">
        <f>SUM(D213:D215)</f>
        <v>72660.312999999995</v>
      </c>
      <c r="E212" s="63">
        <f t="shared" ref="E212:E217" si="21">SUM(D212-C212)</f>
        <v>3736.6609999999928</v>
      </c>
      <c r="F212" s="122">
        <f t="shared" si="17"/>
        <v>105.42144951924486</v>
      </c>
      <c r="G212" s="62">
        <f>SUM(G213:G215)</f>
        <v>4532.5039999999999</v>
      </c>
      <c r="H212" s="62">
        <f>SUM(H213:H215)</f>
        <v>5796.6660000000002</v>
      </c>
      <c r="I212" s="63">
        <f t="shared" ref="I212:I217" si="22">SUM(H212-G212)</f>
        <v>1264.1620000000003</v>
      </c>
      <c r="J212" s="122">
        <f t="shared" si="20"/>
        <v>127.89102888822603</v>
      </c>
    </row>
    <row r="213" spans="1:10" s="5" customFormat="1">
      <c r="A213" s="74" t="s">
        <v>248</v>
      </c>
      <c r="B213" s="77" t="s">
        <v>271</v>
      </c>
      <c r="C213" s="72">
        <v>23749.506000000001</v>
      </c>
      <c r="D213" s="72">
        <v>25852.784</v>
      </c>
      <c r="E213" s="64">
        <f t="shared" si="21"/>
        <v>2103.2779999999984</v>
      </c>
      <c r="F213" s="123">
        <f t="shared" si="17"/>
        <v>108.85609157512582</v>
      </c>
      <c r="G213" s="64">
        <v>2133.6309999999999</v>
      </c>
      <c r="H213" s="64">
        <v>1385.6669999999999</v>
      </c>
      <c r="I213" s="64">
        <f t="shared" si="22"/>
        <v>-747.96399999999994</v>
      </c>
      <c r="J213" s="123">
        <f t="shared" si="20"/>
        <v>64.944078896491476</v>
      </c>
    </row>
    <row r="214" spans="1:10" s="5" customFormat="1" ht="20.25" customHeight="1">
      <c r="A214" s="74" t="s">
        <v>157</v>
      </c>
      <c r="B214" s="79" t="s">
        <v>362</v>
      </c>
      <c r="C214" s="59">
        <v>14642.218999999999</v>
      </c>
      <c r="D214" s="59">
        <v>16231.364</v>
      </c>
      <c r="E214" s="64">
        <f t="shared" si="21"/>
        <v>1589.1450000000004</v>
      </c>
      <c r="F214" s="123">
        <f t="shared" si="17"/>
        <v>110.8531705474423</v>
      </c>
      <c r="G214" s="38">
        <v>1455.088</v>
      </c>
      <c r="H214" s="38">
        <v>1316.731</v>
      </c>
      <c r="I214" s="64">
        <f t="shared" si="22"/>
        <v>-138.35699999999997</v>
      </c>
      <c r="J214" s="123">
        <f t="shared" si="20"/>
        <v>90.491502919411062</v>
      </c>
    </row>
    <row r="215" spans="1:10" s="5" customFormat="1" ht="20.25" customHeight="1">
      <c r="A215" s="74" t="s">
        <v>249</v>
      </c>
      <c r="B215" s="77" t="s">
        <v>272</v>
      </c>
      <c r="C215" s="59">
        <f>SUM(C216:C217)</f>
        <v>30531.927</v>
      </c>
      <c r="D215" s="59">
        <f>SUM(D216:D217)</f>
        <v>30576.164999999997</v>
      </c>
      <c r="E215" s="64">
        <f t="shared" si="21"/>
        <v>44.237999999997555</v>
      </c>
      <c r="F215" s="123">
        <f t="shared" si="17"/>
        <v>100.14489095300141</v>
      </c>
      <c r="G215" s="80">
        <f>SUM(G216:G217)</f>
        <v>943.78500000000008</v>
      </c>
      <c r="H215" s="59">
        <v>3094.268</v>
      </c>
      <c r="I215" s="64">
        <f t="shared" si="22"/>
        <v>2150.4830000000002</v>
      </c>
      <c r="J215" s="123" t="s">
        <v>494</v>
      </c>
    </row>
    <row r="216" spans="1:10" s="5" customFormat="1" ht="20.25" customHeight="1">
      <c r="A216" s="74" t="s">
        <v>250</v>
      </c>
      <c r="B216" s="77" t="s">
        <v>273</v>
      </c>
      <c r="C216" s="59">
        <v>28321.295999999998</v>
      </c>
      <c r="D216" s="59">
        <v>26366.92</v>
      </c>
      <c r="E216" s="64">
        <f t="shared" si="21"/>
        <v>-1954.3760000000002</v>
      </c>
      <c r="F216" s="123">
        <f t="shared" si="17"/>
        <v>93.099270598351154</v>
      </c>
      <c r="G216" s="38">
        <v>594.22</v>
      </c>
      <c r="H216" s="38">
        <v>3022.7179999999998</v>
      </c>
      <c r="I216" s="64">
        <f t="shared" si="22"/>
        <v>2428.4979999999996</v>
      </c>
      <c r="J216" s="123" t="s">
        <v>495</v>
      </c>
    </row>
    <row r="217" spans="1:10" s="5" customFormat="1" ht="20.25" customHeight="1">
      <c r="A217" s="74" t="s">
        <v>251</v>
      </c>
      <c r="B217" s="77" t="s">
        <v>274</v>
      </c>
      <c r="C217" s="59">
        <v>2210.6309999999999</v>
      </c>
      <c r="D217" s="59">
        <v>4209.2449999999999</v>
      </c>
      <c r="E217" s="64">
        <f t="shared" si="21"/>
        <v>1998.614</v>
      </c>
      <c r="F217" s="123" t="s">
        <v>481</v>
      </c>
      <c r="G217" s="38">
        <v>349.565</v>
      </c>
      <c r="H217" s="38">
        <v>71.55</v>
      </c>
      <c r="I217" s="64">
        <f t="shared" si="22"/>
        <v>-278.01499999999999</v>
      </c>
      <c r="J217" s="123">
        <f t="shared" si="20"/>
        <v>20.468296311129546</v>
      </c>
    </row>
    <row r="218" spans="1:10" s="5" customFormat="1">
      <c r="A218" s="74"/>
      <c r="B218" s="79"/>
      <c r="C218" s="59"/>
      <c r="D218" s="59"/>
      <c r="E218" s="64"/>
      <c r="F218" s="123"/>
      <c r="G218" s="38"/>
      <c r="H218" s="38"/>
      <c r="I218" s="64"/>
      <c r="J218" s="123"/>
    </row>
    <row r="219" spans="1:10" s="5" customFormat="1" ht="20.25">
      <c r="A219" s="67" t="s">
        <v>158</v>
      </c>
      <c r="B219" s="68" t="s">
        <v>22</v>
      </c>
      <c r="C219" s="62">
        <f>C220+C223+C227+C229</f>
        <v>64627.013070000001</v>
      </c>
      <c r="D219" s="62">
        <f>SUM(D220+D223+D227+D229)</f>
        <v>88084.516499999983</v>
      </c>
      <c r="E219" s="63">
        <f>SUM(D219-C219)</f>
        <v>23457.503429999982</v>
      </c>
      <c r="F219" s="122">
        <f t="shared" si="17"/>
        <v>136.2967470035978</v>
      </c>
      <c r="G219" s="69">
        <f>G220+G223+G227+G229</f>
        <v>7127.1798700000008</v>
      </c>
      <c r="H219" s="69">
        <f>SUM(H220+H223+H227+H229)</f>
        <v>7870.6544700000004</v>
      </c>
      <c r="I219" s="63">
        <f>SUM(H219-G219)</f>
        <v>743.47459999999955</v>
      </c>
      <c r="J219" s="122">
        <f t="shared" si="20"/>
        <v>110.43153973326059</v>
      </c>
    </row>
    <row r="220" spans="1:10" s="5" customFormat="1" ht="20.25">
      <c r="A220" s="70" t="s">
        <v>160</v>
      </c>
      <c r="B220" s="71" t="s">
        <v>159</v>
      </c>
      <c r="C220" s="72">
        <f>C221+C222</f>
        <v>2402.8352200000004</v>
      </c>
      <c r="D220" s="72">
        <f>D221+D222</f>
        <v>2700.1009999999997</v>
      </c>
      <c r="E220" s="64">
        <f>SUM(D220-C220)</f>
        <v>297.26577999999927</v>
      </c>
      <c r="F220" s="123">
        <f t="shared" si="17"/>
        <v>112.37145924638141</v>
      </c>
      <c r="G220" s="73"/>
      <c r="H220" s="73"/>
      <c r="I220" s="64"/>
      <c r="J220" s="123"/>
    </row>
    <row r="221" spans="1:10" s="5" customFormat="1">
      <c r="A221" s="74" t="s">
        <v>161</v>
      </c>
      <c r="B221" s="71" t="s">
        <v>172</v>
      </c>
      <c r="C221" s="59">
        <v>2099.0283800000002</v>
      </c>
      <c r="D221" s="59">
        <v>2500.1109999999999</v>
      </c>
      <c r="E221" s="64">
        <f t="shared" ref="E221:E231" si="23">SUM(D221-C221)</f>
        <v>401.08261999999968</v>
      </c>
      <c r="F221" s="123">
        <f t="shared" si="17"/>
        <v>119.10801320370904</v>
      </c>
      <c r="G221" s="38"/>
      <c r="H221" s="38"/>
      <c r="I221" s="64"/>
      <c r="J221" s="123"/>
    </row>
    <row r="222" spans="1:10" s="5" customFormat="1">
      <c r="A222" s="74" t="s">
        <v>162</v>
      </c>
      <c r="B222" s="71" t="s">
        <v>173</v>
      </c>
      <c r="C222" s="59">
        <v>303.80684000000002</v>
      </c>
      <c r="D222" s="59">
        <v>199.99</v>
      </c>
      <c r="E222" s="64">
        <f t="shared" si="23"/>
        <v>-103.81684000000001</v>
      </c>
      <c r="F222" s="123">
        <f t="shared" si="17"/>
        <v>65.82801098224121</v>
      </c>
      <c r="G222" s="38"/>
      <c r="H222" s="38"/>
      <c r="I222" s="64"/>
      <c r="J222" s="123"/>
    </row>
    <row r="223" spans="1:10" s="5" customFormat="1">
      <c r="A223" s="65" t="s">
        <v>163</v>
      </c>
      <c r="B223" s="75" t="s">
        <v>174</v>
      </c>
      <c r="C223" s="59">
        <f>C224+C225+C226</f>
        <v>49251.781020000002</v>
      </c>
      <c r="D223" s="59">
        <f>D224+D225+D226</f>
        <v>66191.954679999995</v>
      </c>
      <c r="E223" s="64">
        <f t="shared" si="23"/>
        <v>16940.173659999993</v>
      </c>
      <c r="F223" s="123">
        <f t="shared" si="17"/>
        <v>134.39504787272764</v>
      </c>
      <c r="G223" s="38">
        <f>G224+G225+G226</f>
        <v>5059.0275500000007</v>
      </c>
      <c r="H223" s="38">
        <f>H224+H225+H226</f>
        <v>2034.7544600000001</v>
      </c>
      <c r="I223" s="64">
        <f>SUM(H223-G223)</f>
        <v>-3024.2730900000006</v>
      </c>
      <c r="J223" s="123">
        <f t="shared" si="20"/>
        <v>40.220268418977078</v>
      </c>
    </row>
    <row r="224" spans="1:10" s="5" customFormat="1" ht="37.5">
      <c r="A224" s="65" t="s">
        <v>164</v>
      </c>
      <c r="B224" s="75" t="s">
        <v>175</v>
      </c>
      <c r="C224" s="59">
        <v>40250.959419999999</v>
      </c>
      <c r="D224" s="59">
        <v>54585.975870000002</v>
      </c>
      <c r="E224" s="64">
        <f t="shared" si="23"/>
        <v>14335.016450000003</v>
      </c>
      <c r="F224" s="123">
        <f t="shared" si="17"/>
        <v>135.61409878562344</v>
      </c>
      <c r="G224" s="38">
        <v>4731.5983100000003</v>
      </c>
      <c r="H224" s="38">
        <f>1172.41651+677.36526</f>
        <v>1849.7817700000001</v>
      </c>
      <c r="I224" s="64">
        <f>SUM(H224-G224)</f>
        <v>-2881.8165400000003</v>
      </c>
      <c r="J224" s="123">
        <f t="shared" si="20"/>
        <v>39.094226703280732</v>
      </c>
    </row>
    <row r="225" spans="1:10" s="5" customFormat="1" ht="17.25" customHeight="1">
      <c r="A225" s="65" t="s">
        <v>165</v>
      </c>
      <c r="B225" s="75" t="s">
        <v>176</v>
      </c>
      <c r="C225" s="59">
        <v>2331.25918</v>
      </c>
      <c r="D225" s="59">
        <v>3027.7031200000001</v>
      </c>
      <c r="E225" s="64">
        <f t="shared" si="23"/>
        <v>696.44394000000011</v>
      </c>
      <c r="F225" s="123">
        <f t="shared" si="17"/>
        <v>129.87415324622981</v>
      </c>
      <c r="G225" s="38"/>
      <c r="H225" s="38"/>
      <c r="I225" s="64"/>
      <c r="J225" s="123"/>
    </row>
    <row r="226" spans="1:10" s="5" customFormat="1" ht="37.5">
      <c r="A226" s="65" t="s">
        <v>166</v>
      </c>
      <c r="B226" s="75" t="s">
        <v>177</v>
      </c>
      <c r="C226" s="59">
        <v>6669.5624200000002</v>
      </c>
      <c r="D226" s="59">
        <v>8578.2756900000004</v>
      </c>
      <c r="E226" s="64">
        <f t="shared" si="23"/>
        <v>1908.7132700000002</v>
      </c>
      <c r="F226" s="123">
        <f t="shared" si="17"/>
        <v>128.61826833311204</v>
      </c>
      <c r="G226" s="38">
        <v>327.42923999999999</v>
      </c>
      <c r="H226" s="44">
        <v>184.97269</v>
      </c>
      <c r="I226" s="64">
        <f t="shared" ref="I226:I235" si="24">SUM(H226-G226)</f>
        <v>-142.45654999999999</v>
      </c>
      <c r="J226" s="123">
        <f t="shared" si="20"/>
        <v>56.492416498905229</v>
      </c>
    </row>
    <row r="227" spans="1:10" s="5" customFormat="1">
      <c r="A227" s="65" t="s">
        <v>167</v>
      </c>
      <c r="B227" s="75" t="s">
        <v>178</v>
      </c>
      <c r="C227" s="61">
        <f>C228</f>
        <v>5586.8370199999999</v>
      </c>
      <c r="D227" s="61">
        <f>D228</f>
        <v>8712.3382000000001</v>
      </c>
      <c r="E227" s="64">
        <f t="shared" si="23"/>
        <v>3125.5011800000002</v>
      </c>
      <c r="F227" s="123" t="s">
        <v>477</v>
      </c>
      <c r="G227" s="38">
        <f>G228</f>
        <v>2020.1523199999999</v>
      </c>
      <c r="H227" s="64">
        <f>H228</f>
        <v>5250.3140100000001</v>
      </c>
      <c r="I227" s="64">
        <f t="shared" si="24"/>
        <v>3230.1616899999999</v>
      </c>
      <c r="J227" s="123" t="s">
        <v>496</v>
      </c>
    </row>
    <row r="228" spans="1:10" s="5" customFormat="1">
      <c r="A228" s="65" t="s">
        <v>168</v>
      </c>
      <c r="B228" s="75" t="s">
        <v>179</v>
      </c>
      <c r="C228" s="72">
        <v>5586.8370199999999</v>
      </c>
      <c r="D228" s="59">
        <f>7893.39464+818.94356</f>
        <v>8712.3382000000001</v>
      </c>
      <c r="E228" s="64">
        <f t="shared" si="23"/>
        <v>3125.5011800000002</v>
      </c>
      <c r="F228" s="123" t="s">
        <v>477</v>
      </c>
      <c r="G228" s="38">
        <v>2020.1523199999999</v>
      </c>
      <c r="H228" s="44">
        <f>4546.14271+12.90082+691.27048</f>
        <v>5250.3140100000001</v>
      </c>
      <c r="I228" s="64">
        <f t="shared" si="24"/>
        <v>3230.1616899999999</v>
      </c>
      <c r="J228" s="123" t="s">
        <v>496</v>
      </c>
    </row>
    <row r="229" spans="1:10" s="5" customFormat="1">
      <c r="A229" s="65" t="s">
        <v>169</v>
      </c>
      <c r="B229" s="43" t="s">
        <v>180</v>
      </c>
      <c r="C229" s="59">
        <f>C230+C231</f>
        <v>7385.5598100000007</v>
      </c>
      <c r="D229" s="59">
        <f>D230+D231</f>
        <v>10480.12262</v>
      </c>
      <c r="E229" s="64">
        <f t="shared" si="23"/>
        <v>3094.5628099999994</v>
      </c>
      <c r="F229" s="123">
        <f t="shared" si="17"/>
        <v>141.9001793988586</v>
      </c>
      <c r="G229" s="38">
        <f>G230+G231</f>
        <v>48</v>
      </c>
      <c r="H229" s="38">
        <f>H230+H231</f>
        <v>585.58600000000001</v>
      </c>
      <c r="I229" s="64">
        <f>SUM(H229-G229)</f>
        <v>537.58600000000001</v>
      </c>
      <c r="J229" s="123" t="s">
        <v>497</v>
      </c>
    </row>
    <row r="230" spans="1:10" s="5" customFormat="1" ht="37.5">
      <c r="A230" s="65" t="s">
        <v>170</v>
      </c>
      <c r="B230" s="43" t="s">
        <v>181</v>
      </c>
      <c r="C230" s="59">
        <v>5235.4041200000001</v>
      </c>
      <c r="D230" s="59">
        <v>7982.0622899999998</v>
      </c>
      <c r="E230" s="64">
        <f t="shared" si="23"/>
        <v>2746.6581699999997</v>
      </c>
      <c r="F230" s="123" t="s">
        <v>482</v>
      </c>
      <c r="G230" s="38">
        <v>48</v>
      </c>
      <c r="H230" s="44"/>
      <c r="I230" s="64"/>
      <c r="J230" s="123">
        <f t="shared" si="20"/>
        <v>0</v>
      </c>
    </row>
    <row r="231" spans="1:10" s="5" customFormat="1">
      <c r="A231" s="65" t="s">
        <v>171</v>
      </c>
      <c r="B231" s="43" t="s">
        <v>182</v>
      </c>
      <c r="C231" s="59">
        <v>2150.15569</v>
      </c>
      <c r="D231" s="59">
        <v>2498.0603299999998</v>
      </c>
      <c r="E231" s="64">
        <f t="shared" si="23"/>
        <v>347.90463999999974</v>
      </c>
      <c r="F231" s="123">
        <f t="shared" si="17"/>
        <v>116.18043947319924</v>
      </c>
      <c r="G231" s="38"/>
      <c r="H231" s="44">
        <v>585.58600000000001</v>
      </c>
      <c r="I231" s="64">
        <f>SUM(H231-G231)</f>
        <v>585.58600000000001</v>
      </c>
      <c r="J231" s="123"/>
    </row>
    <row r="232" spans="1:10" s="5" customFormat="1">
      <c r="A232" s="65"/>
      <c r="B232" s="43"/>
      <c r="C232" s="59"/>
      <c r="D232" s="59"/>
      <c r="E232" s="64"/>
      <c r="F232" s="123"/>
      <c r="G232" s="38"/>
      <c r="H232" s="44"/>
      <c r="I232" s="64"/>
      <c r="J232" s="123"/>
    </row>
    <row r="233" spans="1:10" s="26" customFormat="1" ht="20.25">
      <c r="A233" s="67" t="s">
        <v>154</v>
      </c>
      <c r="B233" s="78" t="s">
        <v>20</v>
      </c>
      <c r="C233" s="62">
        <f>SUM(C234+C239+C240+C241+C243+C248)</f>
        <v>179056.56821000003</v>
      </c>
      <c r="D233" s="62">
        <f>SUM(D234+D239+D240+D241+D243+D248)</f>
        <v>202919.41832</v>
      </c>
      <c r="E233" s="69">
        <f>SUM(D233-C233)</f>
        <v>23862.85010999997</v>
      </c>
      <c r="F233" s="124">
        <f t="shared" si="17"/>
        <v>113.32698953663251</v>
      </c>
      <c r="G233" s="62">
        <f>SUM(G234+G239+G240+G241+G243+G248)</f>
        <v>33606.514000000003</v>
      </c>
      <c r="H233" s="62">
        <f>SUM(H234+H239+H240+H241+H243+H248)</f>
        <v>52704.500999999997</v>
      </c>
      <c r="I233" s="69">
        <f t="shared" si="24"/>
        <v>19097.986999999994</v>
      </c>
      <c r="J233" s="124" t="s">
        <v>488</v>
      </c>
    </row>
    <row r="234" spans="1:10" s="26" customFormat="1">
      <c r="A234" s="106" t="s">
        <v>155</v>
      </c>
      <c r="B234" s="66" t="s">
        <v>281</v>
      </c>
      <c r="C234" s="64">
        <v>37255.109210000002</v>
      </c>
      <c r="D234" s="64">
        <v>44585.644260000001</v>
      </c>
      <c r="E234" s="64">
        <f>SUM(D234-C234)</f>
        <v>7330.5350499999986</v>
      </c>
      <c r="F234" s="123">
        <f t="shared" si="17"/>
        <v>119.67658988376375</v>
      </c>
      <c r="G234" s="64">
        <v>25817.725999999999</v>
      </c>
      <c r="H234" s="64">
        <f>SUM(H235:H238)</f>
        <v>34420.97</v>
      </c>
      <c r="I234" s="64">
        <f t="shared" si="24"/>
        <v>8603.2440000000024</v>
      </c>
      <c r="J234" s="123">
        <f t="shared" si="20"/>
        <v>133.32301225909674</v>
      </c>
    </row>
    <row r="235" spans="1:10" s="26" customFormat="1">
      <c r="A235" s="106" t="s">
        <v>252</v>
      </c>
      <c r="B235" s="66" t="s">
        <v>282</v>
      </c>
      <c r="C235" s="72">
        <v>30562.440999999999</v>
      </c>
      <c r="D235" s="72">
        <v>33905.142999999996</v>
      </c>
      <c r="E235" s="64">
        <f>SUM(D235-C235)</f>
        <v>3342.7019999999975</v>
      </c>
      <c r="F235" s="123">
        <f t="shared" si="17"/>
        <v>110.93728737177766</v>
      </c>
      <c r="G235" s="38">
        <v>24901.149000000001</v>
      </c>
      <c r="H235" s="64">
        <v>33890.902999999998</v>
      </c>
      <c r="I235" s="64">
        <f t="shared" si="24"/>
        <v>8989.7539999999972</v>
      </c>
      <c r="J235" s="123">
        <f t="shared" si="20"/>
        <v>136.10176381820773</v>
      </c>
    </row>
    <row r="236" spans="1:10" s="26" customFormat="1">
      <c r="A236" s="106" t="s">
        <v>409</v>
      </c>
      <c r="B236" s="84" t="s">
        <v>410</v>
      </c>
      <c r="C236" s="72"/>
      <c r="D236" s="72"/>
      <c r="E236" s="64"/>
      <c r="F236" s="123"/>
      <c r="G236" s="38"/>
      <c r="H236" s="64"/>
      <c r="I236" s="64"/>
      <c r="J236" s="123"/>
    </row>
    <row r="237" spans="1:10" s="26" customFormat="1" ht="37.5">
      <c r="A237" s="106" t="s">
        <v>253</v>
      </c>
      <c r="B237" s="98" t="s">
        <v>188</v>
      </c>
      <c r="C237" s="72">
        <v>6692.6679999999997</v>
      </c>
      <c r="D237" s="72">
        <v>10680.501259999999</v>
      </c>
      <c r="E237" s="64">
        <f>SUM(D237-C237)</f>
        <v>3987.8332599999994</v>
      </c>
      <c r="F237" s="123" t="s">
        <v>477</v>
      </c>
      <c r="G237" s="38"/>
      <c r="H237" s="64"/>
      <c r="I237" s="64"/>
      <c r="J237" s="123"/>
    </row>
    <row r="238" spans="1:10" s="26" customFormat="1">
      <c r="A238" s="89">
        <v>6016</v>
      </c>
      <c r="B238" s="98" t="s">
        <v>186</v>
      </c>
      <c r="C238" s="59"/>
      <c r="D238" s="59"/>
      <c r="E238" s="64"/>
      <c r="F238" s="123"/>
      <c r="G238" s="38">
        <v>916.577</v>
      </c>
      <c r="H238" s="38">
        <v>530.06700000000001</v>
      </c>
      <c r="I238" s="64">
        <f t="shared" ref="I238" si="25">SUM(H238-G238)</f>
        <v>-386.51</v>
      </c>
      <c r="J238" s="123">
        <f t="shared" si="20"/>
        <v>57.83114784682575</v>
      </c>
    </row>
    <row r="239" spans="1:10" s="26" customFormat="1" ht="42" customHeight="1">
      <c r="A239" s="89">
        <v>6020</v>
      </c>
      <c r="B239" s="98" t="s">
        <v>283</v>
      </c>
      <c r="C239" s="59">
        <v>42365.213000000003</v>
      </c>
      <c r="D239" s="59">
        <v>59770.603459999998</v>
      </c>
      <c r="E239" s="64">
        <f>SUM(D239-C239)</f>
        <v>17405.390459999995</v>
      </c>
      <c r="F239" s="123">
        <f t="shared" si="17"/>
        <v>141.08415661689224</v>
      </c>
      <c r="G239" s="64">
        <v>1487.8789999999999</v>
      </c>
      <c r="H239" s="38">
        <v>701.05399999999997</v>
      </c>
      <c r="I239" s="64">
        <f>SUM(H239-G239)</f>
        <v>-786.82499999999993</v>
      </c>
      <c r="J239" s="123">
        <f t="shared" si="20"/>
        <v>47.117675563671504</v>
      </c>
    </row>
    <row r="240" spans="1:10" s="26" customFormat="1" ht="24" customHeight="1">
      <c r="A240" s="89">
        <v>6030</v>
      </c>
      <c r="B240" s="37" t="s">
        <v>284</v>
      </c>
      <c r="C240" s="59">
        <v>98085.014999999999</v>
      </c>
      <c r="D240" s="59">
        <v>97308.573999999993</v>
      </c>
      <c r="E240" s="64">
        <f>SUM(D240-C240)</f>
        <v>-776.44100000000617</v>
      </c>
      <c r="F240" s="123">
        <f t="shared" si="17"/>
        <v>99.20839997832492</v>
      </c>
      <c r="G240" s="38">
        <v>3223.5259999999998</v>
      </c>
      <c r="H240" s="38">
        <v>13506.153</v>
      </c>
      <c r="I240" s="64">
        <f>SUM(H240-G240)</f>
        <v>10282.627</v>
      </c>
      <c r="J240" s="123" t="s">
        <v>498</v>
      </c>
    </row>
    <row r="241" spans="1:10" s="5" customFormat="1" ht="24" customHeight="1">
      <c r="A241" s="89">
        <v>6040</v>
      </c>
      <c r="B241" s="37" t="s">
        <v>187</v>
      </c>
      <c r="C241" s="59">
        <v>328.56799999999998</v>
      </c>
      <c r="D241" s="59">
        <v>500</v>
      </c>
      <c r="E241" s="64">
        <f>SUM(D241-C241)</f>
        <v>171.43200000000002</v>
      </c>
      <c r="F241" s="123" t="s">
        <v>482</v>
      </c>
      <c r="G241" s="38"/>
      <c r="H241" s="38"/>
      <c r="I241" s="64"/>
      <c r="J241" s="123"/>
    </row>
    <row r="242" spans="1:10" s="5" customFormat="1" ht="37.5">
      <c r="A242" s="89">
        <v>6072</v>
      </c>
      <c r="B242" s="77" t="s">
        <v>411</v>
      </c>
      <c r="C242" s="59"/>
      <c r="D242" s="59"/>
      <c r="E242" s="64"/>
      <c r="F242" s="123"/>
      <c r="G242" s="38"/>
      <c r="H242" s="38"/>
      <c r="I242" s="64"/>
      <c r="J242" s="123"/>
    </row>
    <row r="243" spans="1:10" s="26" customFormat="1">
      <c r="A243" s="89">
        <v>6080</v>
      </c>
      <c r="B243" s="98" t="s">
        <v>287</v>
      </c>
      <c r="C243" s="59">
        <f>SUM(C244:C247)</f>
        <v>801.33399999999995</v>
      </c>
      <c r="D243" s="59">
        <v>699.59900000000005</v>
      </c>
      <c r="E243" s="64">
        <f>SUM(D243-C243)</f>
        <v>-101.7349999999999</v>
      </c>
      <c r="F243" s="123">
        <f t="shared" si="17"/>
        <v>87.304295087940872</v>
      </c>
      <c r="G243" s="59"/>
      <c r="H243" s="59">
        <v>402.77800000000002</v>
      </c>
      <c r="I243" s="64">
        <f>SUM(H243-G243)</f>
        <v>402.77800000000002</v>
      </c>
      <c r="J243" s="123"/>
    </row>
    <row r="244" spans="1:10" s="26" customFormat="1">
      <c r="A244" s="89">
        <v>6082</v>
      </c>
      <c r="B244" s="98" t="s">
        <v>404</v>
      </c>
      <c r="C244" s="59"/>
      <c r="D244" s="59"/>
      <c r="E244" s="64"/>
      <c r="F244" s="123"/>
      <c r="G244" s="151"/>
      <c r="H244" s="151"/>
      <c r="I244" s="64"/>
      <c r="J244" s="123"/>
    </row>
    <row r="245" spans="1:10" s="26" customFormat="1" ht="55.7" customHeight="1">
      <c r="A245" s="89">
        <v>6083</v>
      </c>
      <c r="B245" s="98" t="s">
        <v>405</v>
      </c>
      <c r="C245" s="59"/>
      <c r="D245" s="59"/>
      <c r="E245" s="64"/>
      <c r="F245" s="123"/>
      <c r="G245" s="151"/>
      <c r="H245" s="151"/>
      <c r="I245" s="64"/>
      <c r="J245" s="123"/>
    </row>
    <row r="246" spans="1:10" s="5" customFormat="1" ht="42" customHeight="1">
      <c r="A246" s="89">
        <v>6084</v>
      </c>
      <c r="B246" s="98" t="s">
        <v>285</v>
      </c>
      <c r="C246" s="59">
        <v>801.33399999999995</v>
      </c>
      <c r="D246" s="59">
        <v>699.59900000000005</v>
      </c>
      <c r="E246" s="64">
        <f>SUM(D246-C246)</f>
        <v>-101.7349999999999</v>
      </c>
      <c r="F246" s="123">
        <f t="shared" ref="F246:F301" si="26">SUM(D246/C246*100)</f>
        <v>87.304295087940872</v>
      </c>
      <c r="G246" s="38"/>
      <c r="H246" s="38"/>
      <c r="I246" s="64"/>
      <c r="J246" s="123"/>
    </row>
    <row r="247" spans="1:10" s="26" customFormat="1">
      <c r="A247" s="89">
        <v>6086</v>
      </c>
      <c r="B247" s="98" t="s">
        <v>406</v>
      </c>
      <c r="C247" s="59"/>
      <c r="D247" s="59"/>
      <c r="E247" s="64"/>
      <c r="F247" s="123"/>
      <c r="G247" s="38"/>
      <c r="H247" s="38">
        <v>402.77800000000002</v>
      </c>
      <c r="I247" s="64">
        <f>SUM(H247-G247)</f>
        <v>402.77800000000002</v>
      </c>
      <c r="J247" s="123"/>
    </row>
    <row r="248" spans="1:10" s="26" customFormat="1">
      <c r="A248" s="89">
        <v>6090</v>
      </c>
      <c r="B248" s="98" t="s">
        <v>286</v>
      </c>
      <c r="C248" s="59">
        <v>221.32900000000001</v>
      </c>
      <c r="D248" s="59">
        <v>54.997599999999998</v>
      </c>
      <c r="E248" s="64">
        <f>SUM(D248-C248)</f>
        <v>-166.3314</v>
      </c>
      <c r="F248" s="123">
        <f t="shared" si="26"/>
        <v>24.848799750597525</v>
      </c>
      <c r="G248" s="38">
        <v>3077.3829999999998</v>
      </c>
      <c r="H248" s="38">
        <v>3673.5459999999998</v>
      </c>
      <c r="I248" s="64">
        <f>SUM(H248-G248)</f>
        <v>596.16300000000001</v>
      </c>
      <c r="J248" s="123">
        <f t="shared" ref="J248:J301" si="27">SUM(H248/G248*100)</f>
        <v>119.37240181023942</v>
      </c>
    </row>
    <row r="249" spans="1:10" s="26" customFormat="1" ht="20.25">
      <c r="A249" s="118" t="s">
        <v>87</v>
      </c>
      <c r="B249" s="33" t="s">
        <v>289</v>
      </c>
      <c r="C249" s="119">
        <f>SUM(C250:C250)</f>
        <v>1119.4559999999999</v>
      </c>
      <c r="D249" s="119">
        <f>SUM(D250:D250)</f>
        <v>1098.0730000000001</v>
      </c>
      <c r="E249" s="69">
        <f>SUM(D249-C249)</f>
        <v>-21.382999999999811</v>
      </c>
      <c r="F249" s="124">
        <f t="shared" si="26"/>
        <v>98.089875796815619</v>
      </c>
      <c r="G249" s="120"/>
      <c r="H249" s="120"/>
      <c r="I249" s="69"/>
      <c r="J249" s="124"/>
    </row>
    <row r="250" spans="1:10" s="26" customFormat="1">
      <c r="A250" s="74" t="s">
        <v>288</v>
      </c>
      <c r="B250" s="77" t="s">
        <v>290</v>
      </c>
      <c r="C250" s="97">
        <v>1119.4559999999999</v>
      </c>
      <c r="D250" s="97">
        <v>1098.0730000000001</v>
      </c>
      <c r="E250" s="64">
        <f>SUM(D250-C250)</f>
        <v>-21.382999999999811</v>
      </c>
      <c r="F250" s="123">
        <f t="shared" si="26"/>
        <v>98.089875796815619</v>
      </c>
      <c r="G250" s="38"/>
      <c r="H250" s="38"/>
      <c r="I250" s="64"/>
      <c r="J250" s="123"/>
    </row>
    <row r="251" spans="1:10" s="26" customFormat="1" ht="25.5" customHeight="1">
      <c r="A251" s="152" t="s">
        <v>183</v>
      </c>
      <c r="B251" s="33" t="s">
        <v>291</v>
      </c>
      <c r="C251" s="153">
        <f t="shared" ref="C251:E251" si="28">SUM(C252+C253+C259+C262)+C261+C260</f>
        <v>0</v>
      </c>
      <c r="D251" s="153">
        <f t="shared" si="28"/>
        <v>0</v>
      </c>
      <c r="E251" s="153">
        <f t="shared" si="28"/>
        <v>0</v>
      </c>
      <c r="F251" s="154"/>
      <c r="G251" s="153">
        <f>SUM(G252+G253+G259+G262)+G261+G260</f>
        <v>68517.536649999995</v>
      </c>
      <c r="H251" s="153">
        <f>SUM(H252+H253+H259+H262+H261+H260)</f>
        <v>133323.01945999998</v>
      </c>
      <c r="I251" s="63">
        <f t="shared" ref="I251" si="29">SUM(H251-G251)</f>
        <v>64805.482809999987</v>
      </c>
      <c r="J251" s="172" t="s">
        <v>481</v>
      </c>
    </row>
    <row r="252" spans="1:10" s="5" customFormat="1" ht="21" customHeight="1">
      <c r="A252" s="84">
        <v>7310</v>
      </c>
      <c r="B252" s="84" t="s">
        <v>292</v>
      </c>
      <c r="C252" s="72"/>
      <c r="D252" s="59"/>
      <c r="E252" s="64"/>
      <c r="F252" s="123"/>
      <c r="G252" s="64">
        <v>3061.83</v>
      </c>
      <c r="H252" s="38">
        <v>69287.937000000005</v>
      </c>
      <c r="I252" s="64">
        <f t="shared" ref="I252" si="30">SUM(H252-G252)</f>
        <v>66226.107000000004</v>
      </c>
      <c r="J252" s="123" t="s">
        <v>499</v>
      </c>
    </row>
    <row r="253" spans="1:10" s="5" customFormat="1" ht="21" customHeight="1">
      <c r="A253" s="84">
        <v>7320</v>
      </c>
      <c r="B253" s="66" t="s">
        <v>298</v>
      </c>
      <c r="C253" s="64"/>
      <c r="D253" s="64"/>
      <c r="E253" s="64"/>
      <c r="F253" s="123"/>
      <c r="G253" s="155">
        <f>SUM(G254:G258)</f>
        <v>60981.863959999995</v>
      </c>
      <c r="H253" s="155">
        <f>SUM(H254:H258)</f>
        <v>45052.598999999995</v>
      </c>
      <c r="I253" s="64">
        <f t="shared" ref="I253:I258" si="31">SUM(H253-G253)</f>
        <v>-15929.26496</v>
      </c>
      <c r="J253" s="123">
        <f t="shared" si="27"/>
        <v>73.878684701326065</v>
      </c>
    </row>
    <row r="254" spans="1:10" s="5" customFormat="1" ht="21" customHeight="1">
      <c r="A254" s="84">
        <v>7321</v>
      </c>
      <c r="B254" s="84" t="s">
        <v>293</v>
      </c>
      <c r="C254" s="85"/>
      <c r="D254" s="86"/>
      <c r="E254" s="87"/>
      <c r="F254" s="126"/>
      <c r="G254" s="38">
        <v>24814.915270000001</v>
      </c>
      <c r="H254" s="38">
        <v>33769.010999999999</v>
      </c>
      <c r="I254" s="64">
        <f t="shared" si="31"/>
        <v>8954.0957299999973</v>
      </c>
      <c r="J254" s="126">
        <f t="shared" si="27"/>
        <v>136.08352328659794</v>
      </c>
    </row>
    <row r="255" spans="1:10" s="5" customFormat="1" ht="21" customHeight="1">
      <c r="A255" s="84">
        <v>7322</v>
      </c>
      <c r="B255" s="43" t="s">
        <v>294</v>
      </c>
      <c r="C255" s="85"/>
      <c r="D255" s="86"/>
      <c r="E255" s="87"/>
      <c r="F255" s="126"/>
      <c r="G255" s="38">
        <v>9575.0201199999992</v>
      </c>
      <c r="H255" s="38">
        <v>1457.3430000000001</v>
      </c>
      <c r="I255" s="64">
        <f t="shared" si="31"/>
        <v>-8117.6771199999994</v>
      </c>
      <c r="J255" s="126">
        <f t="shared" si="27"/>
        <v>15.220260445781708</v>
      </c>
    </row>
    <row r="256" spans="1:10" s="5" customFormat="1" ht="21" customHeight="1">
      <c r="A256" s="84">
        <v>7323</v>
      </c>
      <c r="B256" s="43" t="s">
        <v>398</v>
      </c>
      <c r="C256" s="85"/>
      <c r="D256" s="86"/>
      <c r="E256" s="87"/>
      <c r="F256" s="126"/>
      <c r="G256" s="38">
        <v>28.53</v>
      </c>
      <c r="H256" s="38"/>
      <c r="I256" s="64"/>
      <c r="J256" s="126">
        <f t="shared" si="27"/>
        <v>0</v>
      </c>
    </row>
    <row r="257" spans="1:10" s="5" customFormat="1" ht="21" customHeight="1">
      <c r="A257" s="84">
        <v>7324</v>
      </c>
      <c r="B257" s="43" t="s">
        <v>295</v>
      </c>
      <c r="C257" s="85"/>
      <c r="D257" s="86"/>
      <c r="E257" s="87"/>
      <c r="F257" s="126"/>
      <c r="G257" s="38">
        <v>9631.6748100000004</v>
      </c>
      <c r="H257" s="38">
        <v>299.87599999999998</v>
      </c>
      <c r="I257" s="64">
        <f t="shared" si="31"/>
        <v>-9331.7988100000002</v>
      </c>
      <c r="J257" s="126">
        <f t="shared" si="27"/>
        <v>3.1134356787944748</v>
      </c>
    </row>
    <row r="258" spans="1:10" s="5" customFormat="1" ht="21" customHeight="1">
      <c r="A258" s="84">
        <v>7325</v>
      </c>
      <c r="B258" s="43" t="s">
        <v>296</v>
      </c>
      <c r="C258" s="85"/>
      <c r="D258" s="86"/>
      <c r="E258" s="87"/>
      <c r="F258" s="126"/>
      <c r="G258" s="38">
        <v>16931.723760000001</v>
      </c>
      <c r="H258" s="38">
        <v>9526.3690000000006</v>
      </c>
      <c r="I258" s="64">
        <f t="shared" si="31"/>
        <v>-7405.3547600000002</v>
      </c>
      <c r="J258" s="126">
        <f t="shared" si="27"/>
        <v>56.263432684304561</v>
      </c>
    </row>
    <row r="259" spans="1:10" s="5" customFormat="1" ht="21" customHeight="1">
      <c r="A259" s="84">
        <v>7330</v>
      </c>
      <c r="B259" s="43" t="s">
        <v>297</v>
      </c>
      <c r="C259" s="72"/>
      <c r="D259" s="59"/>
      <c r="E259" s="64"/>
      <c r="F259" s="123"/>
      <c r="G259" s="38">
        <v>380.58368999999999</v>
      </c>
      <c r="H259" s="38">
        <v>830.93399999999997</v>
      </c>
      <c r="I259" s="64">
        <f t="shared" ref="I259" si="32">SUM(H259-G259)</f>
        <v>450.35030999999998</v>
      </c>
      <c r="J259" s="123" t="s">
        <v>500</v>
      </c>
    </row>
    <row r="260" spans="1:10" s="5" customFormat="1" ht="21" customHeight="1">
      <c r="A260" s="74" t="s">
        <v>299</v>
      </c>
      <c r="B260" s="79" t="s">
        <v>300</v>
      </c>
      <c r="C260" s="72"/>
      <c r="D260" s="59"/>
      <c r="E260" s="64"/>
      <c r="F260" s="123"/>
      <c r="G260" s="44"/>
      <c r="H260" s="38">
        <v>1284.135</v>
      </c>
      <c r="I260" s="64">
        <f t="shared" ref="I260" si="33">SUM(H260-G260)</f>
        <v>1284.135</v>
      </c>
      <c r="J260" s="123"/>
    </row>
    <row r="261" spans="1:10" s="26" customFormat="1" ht="42" customHeight="1">
      <c r="A261" s="74" t="s">
        <v>408</v>
      </c>
      <c r="B261" s="79" t="s">
        <v>407</v>
      </c>
      <c r="C261" s="72"/>
      <c r="D261" s="121"/>
      <c r="E261" s="64"/>
      <c r="F261" s="123"/>
      <c r="G261" s="44"/>
      <c r="H261" s="38">
        <v>16818.774460000001</v>
      </c>
      <c r="I261" s="64">
        <f t="shared" ref="I261:I262" si="34">SUM(H261-G261)</f>
        <v>16818.774460000001</v>
      </c>
      <c r="J261" s="123"/>
    </row>
    <row r="262" spans="1:10" s="5" customFormat="1" ht="18" customHeight="1">
      <c r="A262" s="74" t="s">
        <v>312</v>
      </c>
      <c r="B262" s="79" t="s">
        <v>313</v>
      </c>
      <c r="C262" s="61"/>
      <c r="D262" s="88"/>
      <c r="E262" s="64"/>
      <c r="F262" s="123"/>
      <c r="G262" s="38">
        <v>4093.259</v>
      </c>
      <c r="H262" s="38">
        <v>48.64</v>
      </c>
      <c r="I262" s="64">
        <f t="shared" si="34"/>
        <v>-4044.6190000000001</v>
      </c>
      <c r="J262" s="123">
        <f t="shared" si="27"/>
        <v>1.1882951946114331</v>
      </c>
    </row>
    <row r="263" spans="1:10" s="5" customFormat="1" ht="20.25">
      <c r="A263" s="91" t="s">
        <v>190</v>
      </c>
      <c r="B263" s="33" t="s">
        <v>301</v>
      </c>
      <c r="C263" s="92">
        <f>SUM(C264+C266)</f>
        <v>37872.925999999999</v>
      </c>
      <c r="D263" s="92">
        <f>SUM(D264+D266)</f>
        <v>35138.327000000005</v>
      </c>
      <c r="E263" s="63">
        <f>SUM(D263-C263)</f>
        <v>-2734.5989999999947</v>
      </c>
      <c r="F263" s="122">
        <f t="shared" si="26"/>
        <v>92.779541248014496</v>
      </c>
      <c r="G263" s="92">
        <f>SUM(G264+G266)</f>
        <v>26343.241000000002</v>
      </c>
      <c r="H263" s="92">
        <f>SUM(H264+H266)</f>
        <v>26116.291000000001</v>
      </c>
      <c r="I263" s="63">
        <f t="shared" ref="I263" si="35">SUM(H263-G263)</f>
        <v>-226.95000000000073</v>
      </c>
      <c r="J263" s="122">
        <f t="shared" si="27"/>
        <v>99.138488692412594</v>
      </c>
    </row>
    <row r="264" spans="1:10" s="5" customFormat="1">
      <c r="A264" s="89">
        <v>7420</v>
      </c>
      <c r="B264" s="43" t="s">
        <v>305</v>
      </c>
      <c r="C264" s="72">
        <v>3457.9140000000002</v>
      </c>
      <c r="D264" s="72">
        <v>16701.328000000001</v>
      </c>
      <c r="E264" s="64">
        <f>SUM(D264-C264)</f>
        <v>13243.414000000001</v>
      </c>
      <c r="F264" s="123" t="s">
        <v>483</v>
      </c>
      <c r="G264" s="72"/>
      <c r="H264" s="72"/>
      <c r="I264" s="64"/>
      <c r="J264" s="123"/>
    </row>
    <row r="265" spans="1:10" s="5" customFormat="1">
      <c r="A265" s="90" t="s">
        <v>304</v>
      </c>
      <c r="B265" s="43" t="s">
        <v>189</v>
      </c>
      <c r="C265" s="72">
        <v>3457.9140000000002</v>
      </c>
      <c r="D265" s="72">
        <v>16701.328000000001</v>
      </c>
      <c r="E265" s="64">
        <f>SUM(D265-C265)</f>
        <v>13243.414000000001</v>
      </c>
      <c r="F265" s="123" t="s">
        <v>483</v>
      </c>
      <c r="G265" s="87"/>
      <c r="H265" s="87"/>
      <c r="I265" s="87"/>
      <c r="J265" s="123"/>
    </row>
    <row r="266" spans="1:10" s="5" customFormat="1">
      <c r="A266" s="84">
        <v>7460</v>
      </c>
      <c r="B266" s="43" t="s">
        <v>302</v>
      </c>
      <c r="C266" s="61">
        <f>SUM(C267)</f>
        <v>34415.012000000002</v>
      </c>
      <c r="D266" s="61">
        <v>18436.999</v>
      </c>
      <c r="E266" s="64">
        <f>SUM(D266-C266)</f>
        <v>-15978.013000000003</v>
      </c>
      <c r="F266" s="123">
        <f t="shared" si="26"/>
        <v>53.57254851458427</v>
      </c>
      <c r="G266" s="61">
        <f>SUM(G267)</f>
        <v>26343.241000000002</v>
      </c>
      <c r="H266" s="61">
        <v>26116.291000000001</v>
      </c>
      <c r="I266" s="64">
        <f t="shared" ref="I266:I267" si="36">SUM(H266-G266)</f>
        <v>-226.95000000000073</v>
      </c>
      <c r="J266" s="123">
        <f t="shared" si="27"/>
        <v>99.138488692412594</v>
      </c>
    </row>
    <row r="267" spans="1:10" s="5" customFormat="1" ht="37.5">
      <c r="A267" s="84">
        <v>7461</v>
      </c>
      <c r="B267" s="43" t="s">
        <v>303</v>
      </c>
      <c r="C267" s="72">
        <v>34415.012000000002</v>
      </c>
      <c r="D267" s="59">
        <v>18436.999</v>
      </c>
      <c r="E267" s="64">
        <f>SUM(D267-C267)</f>
        <v>-15978.013000000003</v>
      </c>
      <c r="F267" s="123">
        <f t="shared" si="26"/>
        <v>53.57254851458427</v>
      </c>
      <c r="G267" s="38">
        <v>26343.241000000002</v>
      </c>
      <c r="H267" s="38">
        <v>26116.291000000001</v>
      </c>
      <c r="I267" s="64">
        <f t="shared" si="36"/>
        <v>-226.95000000000073</v>
      </c>
      <c r="J267" s="123">
        <f t="shared" si="27"/>
        <v>99.138488692412594</v>
      </c>
    </row>
    <row r="268" spans="1:10" s="26" customFormat="1" ht="20.25">
      <c r="A268" s="99"/>
      <c r="B268" s="78"/>
      <c r="C268" s="62"/>
      <c r="D268" s="62"/>
      <c r="E268" s="63"/>
      <c r="F268" s="122"/>
      <c r="G268" s="69"/>
      <c r="H268" s="69"/>
      <c r="I268" s="64"/>
      <c r="J268" s="122"/>
    </row>
    <row r="269" spans="1:10" ht="20.25">
      <c r="A269" s="156" t="s">
        <v>215</v>
      </c>
      <c r="B269" s="95" t="s">
        <v>306</v>
      </c>
      <c r="C269" s="120">
        <f>SUM(C270:C275)</f>
        <v>11693.99</v>
      </c>
      <c r="D269" s="120">
        <f>SUM(D270:D275)</f>
        <v>20268.057000000001</v>
      </c>
      <c r="E269" s="63">
        <f>SUM(D269-C269)</f>
        <v>8574.0670000000009</v>
      </c>
      <c r="F269" s="122" t="s">
        <v>476</v>
      </c>
      <c r="G269" s="120">
        <f>SUM(G270:G275)</f>
        <v>25569.316999999999</v>
      </c>
      <c r="H269" s="120">
        <f>SUM(H270:H275)</f>
        <v>134940.77000000002</v>
      </c>
      <c r="I269" s="63">
        <f t="shared" ref="I269" si="37">SUM(H269-G269)</f>
        <v>109371.45300000002</v>
      </c>
      <c r="J269" s="122" t="s">
        <v>501</v>
      </c>
    </row>
    <row r="270" spans="1:10" s="26" customFormat="1">
      <c r="A270" s="157" t="s">
        <v>399</v>
      </c>
      <c r="B270" s="77" t="s">
        <v>198</v>
      </c>
      <c r="C270" s="59">
        <v>9.1999999999999993</v>
      </c>
      <c r="D270" s="59">
        <v>38</v>
      </c>
      <c r="E270" s="64"/>
      <c r="F270" s="123" t="s">
        <v>484</v>
      </c>
      <c r="G270" s="158">
        <v>0</v>
      </c>
      <c r="H270" s="38"/>
      <c r="I270" s="64"/>
      <c r="J270" s="123"/>
    </row>
    <row r="271" spans="1:10" s="26" customFormat="1">
      <c r="A271" s="157" t="s">
        <v>307</v>
      </c>
      <c r="B271" s="77" t="s">
        <v>196</v>
      </c>
      <c r="C271" s="59">
        <v>8225.6859999999997</v>
      </c>
      <c r="D271" s="59">
        <v>9988.5779999999995</v>
      </c>
      <c r="E271" s="64">
        <f>SUM(D271-C271)</f>
        <v>1762.8919999999998</v>
      </c>
      <c r="F271" s="123">
        <f t="shared" si="26"/>
        <v>121.43154990355821</v>
      </c>
      <c r="G271" s="38">
        <v>10022.982</v>
      </c>
      <c r="H271" s="38">
        <v>33675.571000000004</v>
      </c>
      <c r="I271" s="64">
        <f t="shared" ref="I271" si="38">SUM(H271-G271)</f>
        <v>23652.589000000004</v>
      </c>
      <c r="J271" s="123" t="s">
        <v>502</v>
      </c>
    </row>
    <row r="272" spans="1:10" s="26" customFormat="1">
      <c r="A272" s="157" t="s">
        <v>412</v>
      </c>
      <c r="B272" s="77" t="s">
        <v>413</v>
      </c>
      <c r="C272" s="97">
        <v>0</v>
      </c>
      <c r="D272" s="97"/>
      <c r="E272" s="64"/>
      <c r="F272" s="123"/>
      <c r="G272" s="38">
        <v>0</v>
      </c>
      <c r="H272" s="38"/>
      <c r="I272" s="64"/>
      <c r="J272" s="123"/>
    </row>
    <row r="273" spans="1:10" s="26" customFormat="1">
      <c r="A273" s="74" t="s">
        <v>308</v>
      </c>
      <c r="B273" s="77" t="s">
        <v>191</v>
      </c>
      <c r="C273" s="59">
        <v>0</v>
      </c>
      <c r="D273" s="59"/>
      <c r="E273" s="64"/>
      <c r="F273" s="123"/>
      <c r="G273" s="38">
        <v>15497.45</v>
      </c>
      <c r="H273" s="38">
        <v>101109.099</v>
      </c>
      <c r="I273" s="64">
        <f t="shared" ref="I273" si="39">SUM(H273-G273)</f>
        <v>85611.649000000005</v>
      </c>
      <c r="J273" s="123" t="s">
        <v>503</v>
      </c>
    </row>
    <row r="274" spans="1:10" s="26" customFormat="1">
      <c r="A274" s="74" t="s">
        <v>359</v>
      </c>
      <c r="B274" s="77" t="s">
        <v>393</v>
      </c>
      <c r="C274" s="38">
        <v>245.38</v>
      </c>
      <c r="D274" s="97">
        <v>243.18</v>
      </c>
      <c r="E274" s="64">
        <f>SUM(D274-C274)</f>
        <v>-2.1999999999999886</v>
      </c>
      <c r="F274" s="123">
        <f t="shared" si="26"/>
        <v>99.103431412503056</v>
      </c>
      <c r="G274" s="38">
        <v>0</v>
      </c>
      <c r="H274" s="38"/>
      <c r="I274" s="64"/>
      <c r="J274" s="123"/>
    </row>
    <row r="275" spans="1:10" s="26" customFormat="1">
      <c r="A275" s="74" t="s">
        <v>310</v>
      </c>
      <c r="B275" s="117" t="s">
        <v>309</v>
      </c>
      <c r="C275" s="59">
        <f>SUM(C276)</f>
        <v>3213.7240000000002</v>
      </c>
      <c r="D275" s="59">
        <f>D276</f>
        <v>9998.2990000000009</v>
      </c>
      <c r="E275" s="64">
        <f>SUM(D275-C275)</f>
        <v>6784.5750000000007</v>
      </c>
      <c r="F275" s="123" t="s">
        <v>485</v>
      </c>
      <c r="G275" s="59">
        <f>G276</f>
        <v>48.884999999999998</v>
      </c>
      <c r="H275" s="59">
        <v>156.1</v>
      </c>
      <c r="I275" s="64">
        <f t="shared" ref="I275" si="40">SUM(H275-G275)</f>
        <v>107.215</v>
      </c>
      <c r="J275" s="123" t="s">
        <v>504</v>
      </c>
    </row>
    <row r="276" spans="1:10" s="26" customFormat="1">
      <c r="A276" s="74" t="s">
        <v>311</v>
      </c>
      <c r="B276" s="43" t="s">
        <v>197</v>
      </c>
      <c r="C276" s="59">
        <v>3213.7240000000002</v>
      </c>
      <c r="D276" s="59">
        <v>9998.2990000000009</v>
      </c>
      <c r="E276" s="64">
        <f>SUM(D276-C276)</f>
        <v>6784.5750000000007</v>
      </c>
      <c r="F276" s="123" t="s">
        <v>485</v>
      </c>
      <c r="G276" s="38">
        <v>48.884999999999998</v>
      </c>
      <c r="H276" s="59">
        <v>156.1</v>
      </c>
      <c r="I276" s="64">
        <f t="shared" ref="I276" si="41">SUM(H276-G276)</f>
        <v>107.215</v>
      </c>
      <c r="J276" s="123" t="s">
        <v>504</v>
      </c>
    </row>
    <row r="277" spans="1:10">
      <c r="A277" s="74"/>
      <c r="B277" s="43"/>
      <c r="C277" s="97"/>
      <c r="D277" s="97"/>
      <c r="E277" s="64"/>
      <c r="F277" s="123"/>
      <c r="G277" s="38"/>
      <c r="H277" s="38"/>
      <c r="I277" s="64"/>
      <c r="J277" s="123"/>
    </row>
    <row r="278" spans="1:10" ht="20.25">
      <c r="A278" s="99" t="s">
        <v>184</v>
      </c>
      <c r="B278" s="159" t="s">
        <v>332</v>
      </c>
      <c r="C278" s="119">
        <f>SUM(C279)+C283</f>
        <v>8056.8900899999999</v>
      </c>
      <c r="D278" s="119">
        <f>SUM(D279)+D283</f>
        <v>9631.9402900000005</v>
      </c>
      <c r="E278" s="63">
        <f>SUM(D278-C278)</f>
        <v>1575.0502000000006</v>
      </c>
      <c r="F278" s="122">
        <f t="shared" si="26"/>
        <v>119.54910868096502</v>
      </c>
      <c r="G278" s="119">
        <f>SUM(G279)+G283+G287</f>
        <v>8058.8689999999997</v>
      </c>
      <c r="H278" s="119">
        <f>SUM(H279)+H283+H287</f>
        <v>588.52800000000002</v>
      </c>
      <c r="I278" s="63">
        <f t="shared" ref="I278:I280" si="42">SUM(H278-G278)</f>
        <v>-7470.3409999999994</v>
      </c>
      <c r="J278" s="122">
        <f t="shared" si="27"/>
        <v>7.3028609845872925</v>
      </c>
    </row>
    <row r="279" spans="1:10" s="5" customFormat="1" ht="39" customHeight="1">
      <c r="A279" s="94" t="s">
        <v>314</v>
      </c>
      <c r="B279" s="95" t="s">
        <v>315</v>
      </c>
      <c r="C279" s="93">
        <f>SUM(C280:C281)</f>
        <v>6599.7629999999999</v>
      </c>
      <c r="D279" s="93">
        <f>SUM(D280:D281)</f>
        <v>7437.3680000000004</v>
      </c>
      <c r="E279" s="63">
        <f>SUM(D279-C279)</f>
        <v>837.60500000000047</v>
      </c>
      <c r="F279" s="122">
        <f t="shared" si="26"/>
        <v>112.69144058657865</v>
      </c>
      <c r="G279" s="93">
        <f>SUM(G280:G281)</f>
        <v>7858.4709999999995</v>
      </c>
      <c r="H279" s="93">
        <f>SUM(H280:H281)</f>
        <v>33</v>
      </c>
      <c r="I279" s="63">
        <f t="shared" si="42"/>
        <v>-7825.4709999999995</v>
      </c>
      <c r="J279" s="122">
        <f t="shared" si="27"/>
        <v>0.41992901672602728</v>
      </c>
    </row>
    <row r="280" spans="1:10" s="5" customFormat="1">
      <c r="A280" s="74" t="s">
        <v>316</v>
      </c>
      <c r="B280" s="43" t="s">
        <v>317</v>
      </c>
      <c r="C280" s="72">
        <v>6599.6670000000004</v>
      </c>
      <c r="D280" s="59">
        <v>7437.3680000000004</v>
      </c>
      <c r="E280" s="64">
        <f>SUM(D280-C280)</f>
        <v>837.70100000000002</v>
      </c>
      <c r="F280" s="123">
        <f t="shared" si="26"/>
        <v>112.693079817512</v>
      </c>
      <c r="G280" s="72">
        <v>7858.4709999999995</v>
      </c>
      <c r="H280" s="38">
        <v>33</v>
      </c>
      <c r="I280" s="64">
        <f t="shared" si="42"/>
        <v>-7825.4709999999995</v>
      </c>
      <c r="J280" s="123">
        <f t="shared" si="27"/>
        <v>0.41992901672602728</v>
      </c>
    </row>
    <row r="281" spans="1:10" s="5" customFormat="1">
      <c r="A281" s="74" t="s">
        <v>185</v>
      </c>
      <c r="B281" s="43" t="s">
        <v>318</v>
      </c>
      <c r="C281" s="72">
        <v>9.6000000000000002E-2</v>
      </c>
      <c r="D281" s="59"/>
      <c r="E281" s="64">
        <f>SUM(D281-C281)</f>
        <v>-9.6000000000000002E-2</v>
      </c>
      <c r="F281" s="123">
        <f t="shared" si="26"/>
        <v>0</v>
      </c>
      <c r="G281" s="38"/>
      <c r="H281" s="38"/>
      <c r="I281" s="64"/>
      <c r="J281" s="123"/>
    </row>
    <row r="282" spans="1:10" s="5" customFormat="1">
      <c r="A282" s="74"/>
      <c r="B282" s="43"/>
      <c r="C282" s="96"/>
      <c r="D282" s="97"/>
      <c r="E282" s="64"/>
      <c r="F282" s="123"/>
      <c r="G282" s="38"/>
      <c r="H282" s="38"/>
      <c r="I282" s="64"/>
      <c r="J282" s="123"/>
    </row>
    <row r="283" spans="1:10" s="76" customFormat="1">
      <c r="A283" s="160" t="s">
        <v>326</v>
      </c>
      <c r="B283" s="161" t="s">
        <v>333</v>
      </c>
      <c r="C283" s="158">
        <f>SUM(C284:C285)</f>
        <v>1457.12709</v>
      </c>
      <c r="D283" s="93">
        <f>SUM(D284:D285)</f>
        <v>2194.5722900000001</v>
      </c>
      <c r="E283" s="63">
        <f>SUM(D283-C283)</f>
        <v>737.44520000000011</v>
      </c>
      <c r="F283" s="123" t="s">
        <v>482</v>
      </c>
      <c r="G283" s="93">
        <v>0</v>
      </c>
      <c r="H283" s="93"/>
      <c r="I283" s="63"/>
      <c r="J283" s="122"/>
    </row>
    <row r="284" spans="1:10" s="76" customFormat="1">
      <c r="A284" s="74" t="s">
        <v>327</v>
      </c>
      <c r="B284" s="43" t="s">
        <v>349</v>
      </c>
      <c r="C284" s="64">
        <v>153.12029999999999</v>
      </c>
      <c r="D284" s="127">
        <v>259.65138999999999</v>
      </c>
      <c r="E284" s="64">
        <f>SUM(D284-C284)</f>
        <v>106.53109000000001</v>
      </c>
      <c r="F284" s="123" t="s">
        <v>476</v>
      </c>
      <c r="G284" s="38"/>
      <c r="H284" s="38"/>
      <c r="I284" s="64"/>
      <c r="J284" s="123"/>
    </row>
    <row r="285" spans="1:10" s="76" customFormat="1">
      <c r="A285" s="74" t="s">
        <v>328</v>
      </c>
      <c r="B285" s="43" t="s">
        <v>334</v>
      </c>
      <c r="C285" s="127">
        <v>1304.0067899999999</v>
      </c>
      <c r="D285" s="127">
        <v>1934.9209000000001</v>
      </c>
      <c r="E285" s="64">
        <f>SUM(D285-C285)</f>
        <v>630.91411000000016</v>
      </c>
      <c r="F285" s="123">
        <f t="shared" si="26"/>
        <v>148.38273196414875</v>
      </c>
      <c r="G285" s="38"/>
      <c r="H285" s="38"/>
      <c r="I285" s="64"/>
      <c r="J285" s="123"/>
    </row>
    <row r="286" spans="1:10" s="76" customFormat="1">
      <c r="A286" s="74"/>
      <c r="B286" s="43"/>
      <c r="C286" s="96"/>
      <c r="D286" s="97"/>
      <c r="E286" s="64"/>
      <c r="F286" s="123"/>
      <c r="G286" s="38"/>
      <c r="H286" s="38"/>
      <c r="I286" s="64"/>
      <c r="J286" s="123"/>
    </row>
    <row r="287" spans="1:10" s="76" customFormat="1">
      <c r="A287" s="160" t="s">
        <v>360</v>
      </c>
      <c r="B287" s="161" t="s">
        <v>364</v>
      </c>
      <c r="C287" s="92"/>
      <c r="D287" s="93"/>
      <c r="E287" s="63"/>
      <c r="F287" s="122"/>
      <c r="G287" s="92">
        <f>G288</f>
        <v>200.398</v>
      </c>
      <c r="H287" s="158">
        <f>H288</f>
        <v>555.52800000000002</v>
      </c>
      <c r="I287" s="63">
        <f t="shared" ref="I287:I288" si="43">SUM(H287-G287)</f>
        <v>355.13</v>
      </c>
      <c r="J287" s="122" t="s">
        <v>505</v>
      </c>
    </row>
    <row r="288" spans="1:10" s="76" customFormat="1">
      <c r="A288" s="74" t="s">
        <v>361</v>
      </c>
      <c r="B288" s="43" t="s">
        <v>363</v>
      </c>
      <c r="C288" s="72"/>
      <c r="D288" s="59"/>
      <c r="E288" s="64"/>
      <c r="F288" s="123"/>
      <c r="G288" s="72">
        <v>200.398</v>
      </c>
      <c r="H288" s="38">
        <v>555.52800000000002</v>
      </c>
      <c r="I288" s="64">
        <f t="shared" si="43"/>
        <v>355.13</v>
      </c>
      <c r="J288" s="123" t="s">
        <v>506</v>
      </c>
    </row>
    <row r="289" spans="1:10">
      <c r="A289" s="74"/>
      <c r="B289" s="43"/>
      <c r="C289" s="96"/>
      <c r="D289" s="97"/>
      <c r="E289" s="64"/>
      <c r="F289" s="123"/>
      <c r="G289" s="38"/>
      <c r="H289" s="38"/>
      <c r="I289" s="64"/>
      <c r="J289" s="123"/>
    </row>
    <row r="290" spans="1:10">
      <c r="A290" s="162"/>
      <c r="B290" s="163"/>
      <c r="C290" s="72"/>
      <c r="D290" s="72"/>
      <c r="E290" s="64"/>
      <c r="F290" s="123"/>
      <c r="G290" s="63"/>
      <c r="H290" s="63"/>
      <c r="I290" s="63"/>
      <c r="J290" s="123"/>
    </row>
    <row r="291" spans="1:10" ht="20.25">
      <c r="A291" s="67"/>
      <c r="B291" s="68" t="s">
        <v>34</v>
      </c>
      <c r="C291" s="129">
        <f>C116+C119+C133+C149+C212+C219+C233+C268+C263+C269+C249+C251+C290+C278+C287</f>
        <v>2778862.4668399999</v>
      </c>
      <c r="D291" s="129">
        <f>D116+D119+D133+D149+D212+D219+D233+D268+D263+D269+D249+D251+D290+D278+D287</f>
        <v>2696542.3311299998</v>
      </c>
      <c r="E291" s="63">
        <f t="shared" ref="E291:E299" si="44">SUM(D291-C291)</f>
        <v>-82320.13571000006</v>
      </c>
      <c r="F291" s="122">
        <f t="shared" si="26"/>
        <v>97.03763188382581</v>
      </c>
      <c r="G291" s="129">
        <f>G116+G119+G133+G149+G212+G219+G233+G268+G263+G269+G249+G251+G290+G278</f>
        <v>274332.65539999999</v>
      </c>
      <c r="H291" s="129">
        <f>H116+H119+H133+H149+H212+H219+H233+H268+H263+H269+H249+H251+H290+H278</f>
        <v>473822.82121000002</v>
      </c>
      <c r="I291" s="63">
        <f>SUM(H291-G291)</f>
        <v>199490.16581000003</v>
      </c>
      <c r="J291" s="122" t="s">
        <v>476</v>
      </c>
    </row>
    <row r="292" spans="1:10" s="5" customFormat="1" ht="20.25">
      <c r="A292" s="67"/>
      <c r="B292" s="68" t="s">
        <v>26</v>
      </c>
      <c r="C292" s="130">
        <f>SUM(C293:C295)</f>
        <v>75573.5</v>
      </c>
      <c r="D292" s="130">
        <f>SUM(D293:D295)</f>
        <v>132124.6</v>
      </c>
      <c r="E292" s="130">
        <f>SUM(E293:E295)</f>
        <v>56551.100000000013</v>
      </c>
      <c r="F292" s="122" t="s">
        <v>476</v>
      </c>
      <c r="G292" s="130">
        <f>SUM(G293:G295)</f>
        <v>5361.8</v>
      </c>
      <c r="H292" s="130">
        <f>SUM(H293:H295)</f>
        <v>0</v>
      </c>
      <c r="I292" s="130">
        <f>SUM(I293:I295)</f>
        <v>-156.80000000000001</v>
      </c>
      <c r="J292" s="130">
        <f>SUM(J293:J295)</f>
        <v>0</v>
      </c>
    </row>
    <row r="293" spans="1:10" s="5" customFormat="1" ht="20.25">
      <c r="A293" s="74" t="s">
        <v>331</v>
      </c>
      <c r="B293" s="79" t="s">
        <v>50</v>
      </c>
      <c r="C293" s="127">
        <v>75533.399999999994</v>
      </c>
      <c r="D293" s="127">
        <v>77124.600000000006</v>
      </c>
      <c r="E293" s="64">
        <f t="shared" si="44"/>
        <v>1591.2000000000116</v>
      </c>
      <c r="F293" s="123">
        <f t="shared" si="26"/>
        <v>102.10661773467105</v>
      </c>
      <c r="G293" s="128"/>
      <c r="H293" s="129"/>
      <c r="I293" s="64"/>
      <c r="J293" s="123"/>
    </row>
    <row r="294" spans="1:10" s="5" customFormat="1">
      <c r="A294" s="65" t="s">
        <v>400</v>
      </c>
      <c r="B294" s="37" t="s">
        <v>391</v>
      </c>
      <c r="C294" s="59"/>
      <c r="D294" s="72">
        <v>55000</v>
      </c>
      <c r="E294" s="64">
        <f>SUM(D294-C294)</f>
        <v>55000</v>
      </c>
      <c r="F294" s="123" t="e">
        <f t="shared" si="26"/>
        <v>#DIV/0!</v>
      </c>
      <c r="G294" s="64">
        <v>5205</v>
      </c>
      <c r="H294" s="64"/>
      <c r="I294" s="64"/>
      <c r="J294" s="123"/>
    </row>
    <row r="295" spans="1:10" s="5" customFormat="1" ht="37.5">
      <c r="A295" s="65" t="s">
        <v>471</v>
      </c>
      <c r="B295" s="102" t="s">
        <v>472</v>
      </c>
      <c r="C295" s="59">
        <v>40.1</v>
      </c>
      <c r="D295" s="72"/>
      <c r="E295" s="64">
        <f>SUM(D295-C295)</f>
        <v>-40.1</v>
      </c>
      <c r="F295" s="123">
        <f t="shared" ref="F295" si="45">SUM(D295/C295*100)</f>
        <v>0</v>
      </c>
      <c r="G295" s="64">
        <v>156.80000000000001</v>
      </c>
      <c r="H295" s="64"/>
      <c r="I295" s="64">
        <f>SUM(H295-G295)</f>
        <v>-156.80000000000001</v>
      </c>
      <c r="J295" s="123">
        <f t="shared" ref="J295" si="46">SUM(H295/G295*100)</f>
        <v>0</v>
      </c>
    </row>
    <row r="296" spans="1:10" ht="20.25">
      <c r="A296" s="99"/>
      <c r="B296" s="164" t="s">
        <v>36</v>
      </c>
      <c r="C296" s="119">
        <f>C291+C292</f>
        <v>2854435.9668399999</v>
      </c>
      <c r="D296" s="119">
        <f>D291+D292</f>
        <v>2828666.9311299999</v>
      </c>
      <c r="E296" s="63">
        <f t="shared" si="44"/>
        <v>-25769.035709999967</v>
      </c>
      <c r="F296" s="122">
        <f t="shared" si="26"/>
        <v>99.097228453909665</v>
      </c>
      <c r="G296" s="120">
        <f>G291+G292</f>
        <v>279694.45539999998</v>
      </c>
      <c r="H296" s="120">
        <f>H291+H292</f>
        <v>473822.82121000002</v>
      </c>
      <c r="I296" s="63">
        <f t="shared" ref="I296:I301" si="47">SUM(H296-G296)</f>
        <v>194128.36581000005</v>
      </c>
      <c r="J296" s="122" t="s">
        <v>476</v>
      </c>
    </row>
    <row r="297" spans="1:10" s="5" customFormat="1" ht="20.25">
      <c r="A297" s="99"/>
      <c r="B297" s="100" t="s">
        <v>35</v>
      </c>
      <c r="C297" s="62">
        <f>SUM(C299:C300)</f>
        <v>17878</v>
      </c>
      <c r="D297" s="62">
        <f>SUM(D299:D300)</f>
        <v>18529.061000000002</v>
      </c>
      <c r="E297" s="63">
        <f t="shared" si="44"/>
        <v>651.06100000000151</v>
      </c>
      <c r="F297" s="122">
        <f t="shared" si="26"/>
        <v>103.64168810828953</v>
      </c>
      <c r="G297" s="69">
        <f>SUM(G299:G300)</f>
        <v>929.01700000000028</v>
      </c>
      <c r="H297" s="69">
        <f>SUM(H299:H300)</f>
        <v>-3724.819</v>
      </c>
      <c r="I297" s="63">
        <f t="shared" si="47"/>
        <v>-4653.8360000000002</v>
      </c>
      <c r="J297" s="122">
        <f t="shared" si="27"/>
        <v>-400.94196338710685</v>
      </c>
    </row>
    <row r="298" spans="1:10" s="5" customFormat="1" ht="41.45" customHeight="1">
      <c r="A298" s="99" t="s">
        <v>323</v>
      </c>
      <c r="B298" s="100" t="s">
        <v>324</v>
      </c>
      <c r="C298" s="62">
        <f>SUM(C299:C300)</f>
        <v>17878</v>
      </c>
      <c r="D298" s="62">
        <f>SUM(D299:D300)</f>
        <v>18529.061000000002</v>
      </c>
      <c r="E298" s="63">
        <f t="shared" si="44"/>
        <v>651.06100000000151</v>
      </c>
      <c r="F298" s="122">
        <f t="shared" si="26"/>
        <v>103.64168810828953</v>
      </c>
      <c r="G298" s="62">
        <f>SUM(G299:G300)</f>
        <v>929.01700000000028</v>
      </c>
      <c r="H298" s="62">
        <f>SUM(H299:H300)</f>
        <v>-3724.819</v>
      </c>
      <c r="I298" s="63">
        <f t="shared" si="47"/>
        <v>-4653.8360000000002</v>
      </c>
      <c r="J298" s="122">
        <f t="shared" si="27"/>
        <v>-400.94196338710685</v>
      </c>
    </row>
    <row r="299" spans="1:10" s="5" customFormat="1">
      <c r="A299" s="74" t="s">
        <v>319</v>
      </c>
      <c r="B299" s="58" t="s">
        <v>321</v>
      </c>
      <c r="C299" s="72">
        <v>17878</v>
      </c>
      <c r="D299" s="72">
        <v>18529.061000000002</v>
      </c>
      <c r="E299" s="64">
        <f t="shared" si="44"/>
        <v>651.06100000000151</v>
      </c>
      <c r="F299" s="123">
        <f t="shared" si="26"/>
        <v>103.64168810828953</v>
      </c>
      <c r="G299" s="64">
        <v>4382.0450000000001</v>
      </c>
      <c r="H299" s="64"/>
      <c r="I299" s="63">
        <f t="shared" si="47"/>
        <v>-4382.0450000000001</v>
      </c>
      <c r="J299" s="123">
        <f t="shared" si="27"/>
        <v>0</v>
      </c>
    </row>
    <row r="300" spans="1:10" s="5" customFormat="1" ht="20.25">
      <c r="A300" s="74" t="s">
        <v>320</v>
      </c>
      <c r="B300" s="58" t="s">
        <v>322</v>
      </c>
      <c r="C300" s="101"/>
      <c r="D300" s="72"/>
      <c r="E300" s="64"/>
      <c r="F300" s="123"/>
      <c r="G300" s="64">
        <v>-3453.0279999999998</v>
      </c>
      <c r="H300" s="64">
        <v>-3724.819</v>
      </c>
      <c r="I300" s="64">
        <f t="shared" si="47"/>
        <v>-271.79100000000017</v>
      </c>
      <c r="J300" s="123">
        <f t="shared" si="27"/>
        <v>107.87109169111864</v>
      </c>
    </row>
    <row r="301" spans="1:10" s="5" customFormat="1" ht="20.25">
      <c r="A301" s="147"/>
      <c r="B301" s="100" t="s">
        <v>27</v>
      </c>
      <c r="C301" s="119">
        <f>C296+C297</f>
        <v>2872313.9668399999</v>
      </c>
      <c r="D301" s="119">
        <f>D296+D297</f>
        <v>2847195.9921300001</v>
      </c>
      <c r="E301" s="63">
        <f>SUM(D301-C301)</f>
        <v>-25117.974709999748</v>
      </c>
      <c r="F301" s="122">
        <f t="shared" si="26"/>
        <v>99.125514306584193</v>
      </c>
      <c r="G301" s="120">
        <f>G296+G297</f>
        <v>280623.47239999997</v>
      </c>
      <c r="H301" s="120">
        <f>H296+H297</f>
        <v>470098.00221000001</v>
      </c>
      <c r="I301" s="63">
        <f t="shared" si="47"/>
        <v>189474.52981000004</v>
      </c>
      <c r="J301" s="122" t="s">
        <v>476</v>
      </c>
    </row>
    <row r="302" spans="1:10" ht="20.25">
      <c r="A302" s="147"/>
      <c r="B302" s="33" t="s">
        <v>40</v>
      </c>
      <c r="C302" s="119"/>
      <c r="D302" s="119"/>
      <c r="E302" s="63"/>
      <c r="F302" s="122"/>
      <c r="G302" s="120"/>
      <c r="H302" s="120"/>
      <c r="I302" s="63"/>
      <c r="J302" s="122"/>
    </row>
    <row r="303" spans="1:10" ht="20.25">
      <c r="A303" s="32"/>
      <c r="B303" s="33" t="s">
        <v>41</v>
      </c>
      <c r="C303" s="119">
        <f>C304</f>
        <v>-484412.05200000003</v>
      </c>
      <c r="D303" s="119">
        <f>D304</f>
        <v>-562593.45400000003</v>
      </c>
      <c r="E303" s="63">
        <f>SUM(D303-C303)</f>
        <v>-78181.402000000002</v>
      </c>
      <c r="F303" s="122">
        <f>SUM(D303/C303*100)</f>
        <v>116.1394419641731</v>
      </c>
      <c r="G303" s="119">
        <f>G304</f>
        <v>202585.90600000002</v>
      </c>
      <c r="H303" s="119">
        <f>H304</f>
        <v>401076.636</v>
      </c>
      <c r="I303" s="63">
        <f>SUM(H303-G303)</f>
        <v>198490.72999999998</v>
      </c>
      <c r="J303" s="122">
        <f>SUM(H303/G303*100)</f>
        <v>197.97854841886186</v>
      </c>
    </row>
    <row r="304" spans="1:10" ht="20.25">
      <c r="A304" s="148">
        <v>200000</v>
      </c>
      <c r="B304" s="33" t="s">
        <v>42</v>
      </c>
      <c r="C304" s="119">
        <f>SUM(C305:C308)</f>
        <v>-484412.05200000003</v>
      </c>
      <c r="D304" s="119">
        <f>SUM(D305:D308)</f>
        <v>-562593.45400000003</v>
      </c>
      <c r="E304" s="63">
        <f>SUM(D304-C304)</f>
        <v>-78181.402000000002</v>
      </c>
      <c r="F304" s="122">
        <f>SUM(D304/C304*100)</f>
        <v>116.1394419641731</v>
      </c>
      <c r="G304" s="119">
        <f>SUM(G305:G308)</f>
        <v>202585.90600000002</v>
      </c>
      <c r="H304" s="119">
        <f>SUM(H305:H308)</f>
        <v>401076.636</v>
      </c>
      <c r="I304" s="63">
        <f>SUM(H304-G304)</f>
        <v>198490.72999999998</v>
      </c>
      <c r="J304" s="122">
        <f>SUM(H304/G304*100)</f>
        <v>197.97854841886186</v>
      </c>
    </row>
    <row r="305" spans="1:10" s="5" customFormat="1">
      <c r="A305" s="46">
        <v>203400</v>
      </c>
      <c r="B305" s="37" t="s">
        <v>43</v>
      </c>
      <c r="C305" s="61"/>
      <c r="D305" s="61"/>
      <c r="E305" s="64"/>
      <c r="F305" s="123"/>
      <c r="G305" s="131"/>
      <c r="H305" s="131"/>
      <c r="I305" s="64"/>
      <c r="J305" s="123"/>
    </row>
    <row r="306" spans="1:10">
      <c r="A306" s="134">
        <v>205000</v>
      </c>
      <c r="B306" s="77" t="s">
        <v>44</v>
      </c>
      <c r="C306" s="132">
        <v>-7896.6660000000002</v>
      </c>
      <c r="D306" s="132">
        <v>-5604.3860000000004</v>
      </c>
      <c r="E306" s="64">
        <f>SUM(D306-C306)</f>
        <v>2292.2799999999997</v>
      </c>
      <c r="F306" s="123">
        <f>SUM(D306/C306*100)</f>
        <v>70.971546726175333</v>
      </c>
      <c r="G306" s="133">
        <v>-30584.405999999999</v>
      </c>
      <c r="H306" s="146">
        <v>-30005.325000000001</v>
      </c>
      <c r="I306" s="64">
        <f>SUM(H306-G306)</f>
        <v>579.08099999999831</v>
      </c>
      <c r="J306" s="123">
        <f>SUM(H306/G306*100)</f>
        <v>98.106613546785908</v>
      </c>
    </row>
    <row r="307" spans="1:10">
      <c r="A307" s="134">
        <v>206000</v>
      </c>
      <c r="B307" s="77" t="s">
        <v>417</v>
      </c>
      <c r="C307" s="132">
        <v>-300000</v>
      </c>
      <c r="D307" s="132"/>
      <c r="E307" s="64">
        <f>SUM(D307-C307)</f>
        <v>300000</v>
      </c>
      <c r="F307" s="123">
        <f>SUM(D307/C307*100)</f>
        <v>0</v>
      </c>
      <c r="G307" s="146"/>
      <c r="H307" s="146"/>
      <c r="I307" s="64"/>
      <c r="J307" s="123"/>
    </row>
    <row r="308" spans="1:10">
      <c r="A308" s="134">
        <v>208000</v>
      </c>
      <c r="B308" s="77" t="s">
        <v>45</v>
      </c>
      <c r="C308" s="135">
        <v>-176515.386</v>
      </c>
      <c r="D308" s="135">
        <v>-556989.06799999997</v>
      </c>
      <c r="E308" s="64">
        <f>SUM(D308-C308)</f>
        <v>-380473.68199999997</v>
      </c>
      <c r="F308" s="123" t="s">
        <v>485</v>
      </c>
      <c r="G308" s="133">
        <v>233170.31200000001</v>
      </c>
      <c r="H308" s="133">
        <v>431081.96100000001</v>
      </c>
      <c r="I308" s="64">
        <f>SUM(H308-G308)</f>
        <v>197911.649</v>
      </c>
      <c r="J308" s="123">
        <f>SUM(H308/G308*100)</f>
        <v>184.87857965382833</v>
      </c>
    </row>
    <row r="309" spans="1:10" ht="40.5">
      <c r="A309" s="141">
        <v>900230</v>
      </c>
      <c r="B309" s="95" t="s">
        <v>46</v>
      </c>
      <c r="C309" s="119">
        <f>C303</f>
        <v>-484412.05200000003</v>
      </c>
      <c r="D309" s="119">
        <f>D303</f>
        <v>-562593.45400000003</v>
      </c>
      <c r="E309" s="63">
        <f>SUM(D309-C309)</f>
        <v>-78181.402000000002</v>
      </c>
      <c r="F309" s="122">
        <f>SUM(D309/C309*100)</f>
        <v>116.1394419641731</v>
      </c>
      <c r="G309" s="119">
        <f>G303</f>
        <v>202585.90600000002</v>
      </c>
      <c r="H309" s="119">
        <f>H303</f>
        <v>401076.636</v>
      </c>
      <c r="I309" s="63">
        <f>SUM(H309-G309)</f>
        <v>198490.72999999998</v>
      </c>
      <c r="J309" s="122">
        <f>SUM(H309/G309*100)</f>
        <v>197.97854841886186</v>
      </c>
    </row>
    <row r="310" spans="1:10" s="5" customFormat="1" ht="20.25">
      <c r="A310" s="170" t="s">
        <v>447</v>
      </c>
      <c r="B310" s="170"/>
      <c r="C310" s="170"/>
      <c r="D310" s="170"/>
      <c r="E310" s="170"/>
      <c r="F310" s="170"/>
      <c r="G310" s="170"/>
      <c r="H310" s="170"/>
      <c r="I310" s="170"/>
      <c r="J310" s="170"/>
    </row>
    <row r="311" spans="1:10" s="5" customFormat="1" ht="66.75" customHeight="1">
      <c r="A311" s="136" t="s">
        <v>2</v>
      </c>
      <c r="B311" s="137" t="s">
        <v>48</v>
      </c>
      <c r="C311" s="138" t="s">
        <v>451</v>
      </c>
      <c r="D311" s="138" t="s">
        <v>452</v>
      </c>
      <c r="E311" s="139" t="s">
        <v>73</v>
      </c>
      <c r="F311" s="140" t="s">
        <v>74</v>
      </c>
      <c r="G311" s="138" t="s">
        <v>451</v>
      </c>
      <c r="H311" s="138" t="s">
        <v>452</v>
      </c>
      <c r="I311" s="139" t="s">
        <v>73</v>
      </c>
      <c r="J311" s="136" t="s">
        <v>74</v>
      </c>
    </row>
    <row r="312" spans="1:10" s="5" customFormat="1" ht="20.25">
      <c r="A312" s="141">
        <v>400000</v>
      </c>
      <c r="B312" s="142" t="s">
        <v>47</v>
      </c>
      <c r="C312" s="143">
        <v>81646.316999999995</v>
      </c>
      <c r="D312" s="143">
        <v>81646.316999999995</v>
      </c>
      <c r="E312" s="64">
        <f>SUM(D312-C312)</f>
        <v>0</v>
      </c>
      <c r="F312" s="40">
        <f>SUM(D312/C312*100)</f>
        <v>100</v>
      </c>
      <c r="G312" s="144"/>
      <c r="H312" s="144"/>
      <c r="I312" s="64"/>
      <c r="J312" s="40"/>
    </row>
    <row r="313" spans="1:10" s="5" customFormat="1" ht="37.5">
      <c r="A313" s="134">
        <v>420000</v>
      </c>
      <c r="B313" s="58" t="s">
        <v>49</v>
      </c>
      <c r="C313" s="145">
        <v>81646.316999999995</v>
      </c>
      <c r="D313" s="145">
        <v>81646.316999999995</v>
      </c>
      <c r="E313" s="64">
        <f>SUM(D313-C313)</f>
        <v>0</v>
      </c>
      <c r="F313" s="40">
        <f>SUM(D313/C313*100)</f>
        <v>100</v>
      </c>
      <c r="G313" s="133"/>
      <c r="H313" s="133"/>
      <c r="I313" s="64"/>
      <c r="J313" s="40"/>
    </row>
    <row r="314" spans="1:10" s="5" customFormat="1" ht="20.25">
      <c r="A314" s="165"/>
      <c r="B314" s="165"/>
      <c r="C314" s="165"/>
      <c r="D314" s="165"/>
      <c r="E314" s="165"/>
      <c r="F314" s="165"/>
      <c r="G314" s="165"/>
      <c r="H314" s="165"/>
      <c r="I314" s="165"/>
      <c r="J314" s="165"/>
    </row>
    <row r="315" spans="1:10" s="5" customFormat="1">
      <c r="A315" s="6"/>
      <c r="B315" s="3"/>
      <c r="C315" s="17"/>
      <c r="D315" s="17"/>
      <c r="E315" s="12"/>
      <c r="F315" s="19"/>
      <c r="G315" s="10"/>
      <c r="H315" s="11"/>
      <c r="I315" s="11"/>
      <c r="J315" s="6"/>
    </row>
    <row r="316" spans="1:10" s="5" customFormat="1">
      <c r="A316" s="6"/>
      <c r="B316" s="3"/>
      <c r="C316" s="17"/>
      <c r="D316" s="17"/>
      <c r="E316" s="12"/>
      <c r="F316" s="19"/>
      <c r="G316" s="10"/>
      <c r="H316" s="11"/>
      <c r="I316" s="11"/>
      <c r="J316" s="6"/>
    </row>
    <row r="317" spans="1:10" s="5" customFormat="1">
      <c r="A317" s="6"/>
      <c r="B317" s="3"/>
      <c r="C317" s="17"/>
      <c r="D317" s="17"/>
      <c r="E317" s="12"/>
      <c r="F317" s="19"/>
      <c r="G317" s="10"/>
      <c r="H317" s="11"/>
      <c r="I317" s="11"/>
      <c r="J317" s="6"/>
    </row>
    <row r="318" spans="1:10" s="5" customFormat="1">
      <c r="A318" s="6"/>
      <c r="B318" s="3"/>
      <c r="C318" s="17"/>
      <c r="D318" s="17"/>
      <c r="E318" s="12"/>
      <c r="F318" s="19"/>
      <c r="G318" s="10"/>
      <c r="H318" s="11"/>
      <c r="I318" s="11"/>
      <c r="J318" s="6"/>
    </row>
    <row r="319" spans="1:10" s="5" customFormat="1">
      <c r="A319" s="6"/>
      <c r="B319" s="3"/>
      <c r="C319" s="17"/>
      <c r="D319" s="17"/>
      <c r="E319" s="12"/>
      <c r="F319" s="19"/>
      <c r="G319" s="10"/>
      <c r="H319" s="11"/>
      <c r="I319" s="11"/>
      <c r="J319" s="6"/>
    </row>
    <row r="320" spans="1:10" s="5" customFormat="1">
      <c r="A320" s="6"/>
      <c r="B320" s="3"/>
      <c r="C320" s="17"/>
      <c r="D320" s="17"/>
      <c r="E320" s="12"/>
      <c r="F320" s="19"/>
      <c r="G320" s="10"/>
      <c r="H320" s="11"/>
      <c r="I320" s="11"/>
      <c r="J320" s="6"/>
    </row>
    <row r="321" spans="1:10" s="5" customFormat="1">
      <c r="A321" s="6"/>
      <c r="B321" s="3"/>
      <c r="C321" s="17"/>
      <c r="D321" s="17"/>
      <c r="E321" s="12"/>
      <c r="F321" s="19"/>
      <c r="G321" s="10"/>
      <c r="H321" s="11"/>
      <c r="I321" s="11"/>
      <c r="J321" s="6"/>
    </row>
    <row r="322" spans="1:10" s="5" customFormat="1">
      <c r="A322" s="6"/>
      <c r="B322" s="3"/>
      <c r="C322" s="17"/>
      <c r="D322" s="17"/>
      <c r="E322" s="12"/>
      <c r="F322" s="19"/>
      <c r="G322" s="10"/>
      <c r="H322" s="11"/>
      <c r="I322" s="11"/>
      <c r="J322" s="6"/>
    </row>
    <row r="323" spans="1:10" s="5" customFormat="1">
      <c r="A323" s="6"/>
      <c r="B323" s="3"/>
      <c r="C323" s="17"/>
      <c r="D323" s="17"/>
      <c r="E323" s="12"/>
      <c r="F323" s="19"/>
      <c r="G323" s="10"/>
      <c r="H323" s="11"/>
      <c r="I323" s="11"/>
      <c r="J323" s="6"/>
    </row>
    <row r="324" spans="1:10" s="5" customFormat="1">
      <c r="A324" s="6"/>
      <c r="B324" s="3"/>
      <c r="C324" s="17"/>
      <c r="D324" s="17"/>
      <c r="E324" s="12"/>
      <c r="F324" s="19"/>
      <c r="G324" s="10"/>
      <c r="H324" s="11"/>
      <c r="I324" s="11"/>
      <c r="J324" s="6"/>
    </row>
    <row r="325" spans="1:10" s="5" customFormat="1">
      <c r="A325" s="6"/>
      <c r="B325" s="3"/>
      <c r="C325" s="17"/>
      <c r="D325" s="17"/>
      <c r="E325" s="12"/>
      <c r="F325" s="19"/>
      <c r="G325" s="10"/>
      <c r="H325" s="11"/>
      <c r="I325" s="11"/>
      <c r="J325" s="6"/>
    </row>
    <row r="326" spans="1:10" s="5" customFormat="1">
      <c r="A326" s="6"/>
      <c r="B326" s="3"/>
      <c r="C326" s="17"/>
      <c r="D326" s="17"/>
      <c r="E326" s="12"/>
      <c r="F326" s="19"/>
      <c r="G326" s="10"/>
      <c r="H326" s="11"/>
      <c r="I326" s="11"/>
      <c r="J326" s="6"/>
    </row>
    <row r="327" spans="1:10" s="5" customFormat="1">
      <c r="A327" s="6"/>
      <c r="B327" s="3"/>
      <c r="C327" s="17"/>
      <c r="D327" s="17"/>
      <c r="E327" s="12"/>
      <c r="F327" s="19"/>
      <c r="G327" s="10"/>
      <c r="H327" s="11"/>
      <c r="I327" s="11"/>
      <c r="J327" s="6"/>
    </row>
    <row r="328" spans="1:10" s="5" customFormat="1">
      <c r="A328" s="6"/>
      <c r="B328" s="3"/>
      <c r="C328" s="17"/>
      <c r="D328" s="17"/>
      <c r="E328" s="12"/>
      <c r="F328" s="19"/>
      <c r="G328" s="10"/>
      <c r="H328" s="11"/>
      <c r="I328" s="11"/>
      <c r="J328" s="6"/>
    </row>
    <row r="329" spans="1:10" s="5" customFormat="1">
      <c r="A329" s="6"/>
      <c r="B329" s="3"/>
      <c r="C329" s="17"/>
      <c r="D329" s="17"/>
      <c r="E329" s="12"/>
      <c r="F329" s="19"/>
      <c r="G329" s="10"/>
      <c r="H329" s="11"/>
      <c r="I329" s="11"/>
      <c r="J329" s="6"/>
    </row>
    <row r="330" spans="1:10" s="5" customFormat="1">
      <c r="A330" s="6"/>
      <c r="B330" s="3"/>
      <c r="C330" s="17"/>
      <c r="D330" s="17"/>
      <c r="E330" s="12"/>
      <c r="F330" s="19"/>
      <c r="G330" s="10"/>
      <c r="H330" s="11"/>
      <c r="I330" s="11"/>
      <c r="J330" s="6"/>
    </row>
    <row r="331" spans="1:10" s="5" customFormat="1">
      <c r="A331" s="6"/>
      <c r="B331" s="3"/>
      <c r="C331" s="17"/>
      <c r="D331" s="17"/>
      <c r="E331" s="12"/>
      <c r="F331" s="19"/>
      <c r="G331" s="10"/>
      <c r="H331" s="11"/>
      <c r="I331" s="11"/>
      <c r="J331" s="6"/>
    </row>
    <row r="332" spans="1:10" s="5" customFormat="1">
      <c r="A332" s="6"/>
      <c r="B332" s="3"/>
      <c r="C332" s="17"/>
      <c r="D332" s="17"/>
      <c r="E332" s="12"/>
      <c r="F332" s="19"/>
      <c r="G332" s="10"/>
      <c r="H332" s="11"/>
      <c r="I332" s="11"/>
      <c r="J332" s="6"/>
    </row>
    <row r="333" spans="1:10" s="5" customFormat="1">
      <c r="A333" s="6"/>
      <c r="B333" s="3"/>
      <c r="C333" s="17"/>
      <c r="D333" s="17"/>
      <c r="E333" s="12"/>
      <c r="F333" s="19"/>
      <c r="G333" s="10"/>
      <c r="H333" s="11"/>
      <c r="I333" s="11"/>
      <c r="J333" s="6"/>
    </row>
    <row r="334" spans="1:10" s="5" customFormat="1">
      <c r="A334" s="6"/>
      <c r="B334" s="3"/>
      <c r="C334" s="17"/>
      <c r="D334" s="17"/>
      <c r="E334" s="12"/>
      <c r="F334" s="19"/>
      <c r="G334" s="10"/>
      <c r="H334" s="11"/>
      <c r="I334" s="11"/>
      <c r="J334" s="6"/>
    </row>
    <row r="335" spans="1:10" s="5" customFormat="1">
      <c r="A335" s="6"/>
      <c r="B335" s="3"/>
      <c r="C335" s="17"/>
      <c r="D335" s="17"/>
      <c r="E335" s="12"/>
      <c r="F335" s="19"/>
      <c r="G335" s="10"/>
      <c r="H335" s="11"/>
      <c r="I335" s="11"/>
      <c r="J335" s="6"/>
    </row>
    <row r="336" spans="1:10" s="5" customFormat="1">
      <c r="A336" s="6"/>
      <c r="B336" s="3"/>
      <c r="C336" s="17"/>
      <c r="D336" s="17"/>
      <c r="E336" s="12"/>
      <c r="F336" s="19"/>
      <c r="G336" s="10"/>
      <c r="H336" s="11"/>
      <c r="I336" s="11"/>
      <c r="J336" s="6"/>
    </row>
    <row r="337" spans="1:10" s="5" customFormat="1">
      <c r="A337" s="6"/>
      <c r="B337" s="3"/>
      <c r="C337" s="17"/>
      <c r="D337" s="17"/>
      <c r="E337" s="12"/>
      <c r="F337" s="19"/>
      <c r="G337" s="10"/>
      <c r="H337" s="11"/>
      <c r="I337" s="11"/>
      <c r="J337" s="6"/>
    </row>
    <row r="338" spans="1:10" s="5" customFormat="1">
      <c r="A338" s="6"/>
      <c r="B338" s="3"/>
      <c r="C338" s="17"/>
      <c r="D338" s="17"/>
      <c r="E338" s="12"/>
      <c r="F338" s="19"/>
      <c r="G338" s="10"/>
      <c r="H338" s="11"/>
      <c r="I338" s="11"/>
      <c r="J338" s="6"/>
    </row>
    <row r="339" spans="1:10" s="5" customFormat="1">
      <c r="A339" s="6"/>
      <c r="B339" s="3"/>
      <c r="C339" s="17"/>
      <c r="D339" s="17"/>
      <c r="E339" s="12"/>
      <c r="F339" s="19"/>
      <c r="G339" s="10"/>
      <c r="H339" s="11"/>
      <c r="I339" s="11"/>
      <c r="J339" s="6"/>
    </row>
    <row r="340" spans="1:10" s="5" customFormat="1">
      <c r="A340" s="6"/>
      <c r="B340" s="3"/>
      <c r="C340" s="17"/>
      <c r="D340" s="17"/>
      <c r="E340" s="12"/>
      <c r="F340" s="19"/>
      <c r="G340" s="10"/>
      <c r="H340" s="11"/>
      <c r="I340" s="11"/>
      <c r="J340" s="6"/>
    </row>
    <row r="341" spans="1:10" s="5" customFormat="1">
      <c r="A341" s="6"/>
      <c r="B341" s="3"/>
      <c r="C341" s="17"/>
      <c r="D341" s="17"/>
      <c r="E341" s="12"/>
      <c r="F341" s="19"/>
      <c r="G341" s="10"/>
      <c r="H341" s="11"/>
      <c r="I341" s="11"/>
      <c r="J341" s="6"/>
    </row>
    <row r="342" spans="1:10" s="5" customFormat="1">
      <c r="A342" s="6"/>
      <c r="B342" s="3"/>
      <c r="C342" s="17"/>
      <c r="D342" s="17"/>
      <c r="E342" s="12"/>
      <c r="F342" s="19"/>
      <c r="G342" s="10"/>
      <c r="H342" s="11"/>
      <c r="I342" s="11"/>
      <c r="J342" s="6"/>
    </row>
    <row r="343" spans="1:10" s="5" customFormat="1">
      <c r="A343" s="6"/>
      <c r="B343" s="3"/>
      <c r="C343" s="17"/>
      <c r="D343" s="17"/>
      <c r="E343" s="12"/>
      <c r="F343" s="19"/>
      <c r="G343" s="10"/>
      <c r="H343" s="11"/>
      <c r="I343" s="11"/>
      <c r="J343" s="6"/>
    </row>
    <row r="344" spans="1:10" s="5" customFormat="1">
      <c r="A344" s="6"/>
      <c r="B344" s="3"/>
      <c r="C344" s="17"/>
      <c r="D344" s="17"/>
      <c r="E344" s="12"/>
      <c r="F344" s="19"/>
      <c r="G344" s="10"/>
      <c r="H344" s="11"/>
      <c r="I344" s="11"/>
      <c r="J344" s="6"/>
    </row>
    <row r="345" spans="1:10" s="5" customFormat="1">
      <c r="A345" s="6"/>
      <c r="B345" s="3"/>
      <c r="C345" s="17"/>
      <c r="D345" s="17"/>
      <c r="E345" s="12"/>
      <c r="F345" s="19"/>
      <c r="G345" s="10"/>
      <c r="H345" s="11"/>
      <c r="I345" s="11"/>
      <c r="J345" s="6"/>
    </row>
    <row r="346" spans="1:10" s="5" customFormat="1">
      <c r="A346" s="6"/>
      <c r="B346" s="3"/>
      <c r="C346" s="17"/>
      <c r="D346" s="17"/>
      <c r="E346" s="12"/>
      <c r="F346" s="19"/>
      <c r="G346" s="10"/>
      <c r="H346" s="11"/>
      <c r="I346" s="11"/>
      <c r="J346" s="6"/>
    </row>
    <row r="347" spans="1:10" s="5" customFormat="1">
      <c r="A347" s="6"/>
      <c r="B347" s="3"/>
      <c r="C347" s="17"/>
      <c r="D347" s="17"/>
      <c r="E347" s="12"/>
      <c r="F347" s="19"/>
      <c r="G347" s="10"/>
      <c r="H347" s="11"/>
      <c r="I347" s="11"/>
      <c r="J347" s="6"/>
    </row>
    <row r="348" spans="1:10" s="5" customFormat="1">
      <c r="A348" s="6"/>
      <c r="B348" s="3"/>
      <c r="C348" s="17"/>
      <c r="D348" s="17"/>
      <c r="E348" s="12"/>
      <c r="F348" s="19"/>
      <c r="G348" s="10"/>
      <c r="H348" s="11"/>
      <c r="I348" s="11"/>
      <c r="J348" s="6"/>
    </row>
    <row r="349" spans="1:10" s="5" customFormat="1">
      <c r="A349" s="6"/>
      <c r="B349" s="3"/>
      <c r="C349" s="17"/>
      <c r="D349" s="17"/>
      <c r="E349" s="12"/>
      <c r="F349" s="19"/>
      <c r="G349" s="10"/>
      <c r="H349" s="11"/>
      <c r="I349" s="11"/>
      <c r="J349" s="6"/>
    </row>
    <row r="350" spans="1:10" s="5" customFormat="1">
      <c r="A350" s="6"/>
      <c r="B350" s="3"/>
      <c r="C350" s="17"/>
      <c r="D350" s="17"/>
      <c r="E350" s="12"/>
      <c r="F350" s="19"/>
      <c r="G350" s="10"/>
      <c r="H350" s="11"/>
      <c r="I350" s="11"/>
      <c r="J350" s="6"/>
    </row>
    <row r="351" spans="1:10" s="5" customFormat="1">
      <c r="A351" s="6"/>
      <c r="B351" s="3"/>
      <c r="C351" s="17"/>
      <c r="D351" s="17"/>
      <c r="E351" s="12"/>
      <c r="F351" s="19"/>
      <c r="G351" s="10"/>
      <c r="H351" s="11"/>
      <c r="I351" s="11"/>
      <c r="J351" s="6"/>
    </row>
    <row r="352" spans="1:10" s="5" customFormat="1">
      <c r="A352" s="6"/>
      <c r="B352" s="3"/>
      <c r="C352" s="17"/>
      <c r="D352" s="17"/>
      <c r="E352" s="12"/>
      <c r="F352" s="19"/>
      <c r="G352" s="10"/>
      <c r="H352" s="11"/>
      <c r="I352" s="11"/>
      <c r="J352" s="6"/>
    </row>
    <row r="353" spans="1:10" s="5" customFormat="1">
      <c r="A353" s="6"/>
      <c r="B353" s="3"/>
      <c r="C353" s="17"/>
      <c r="D353" s="17"/>
      <c r="E353" s="12"/>
      <c r="F353" s="19"/>
      <c r="G353" s="10"/>
      <c r="H353" s="11"/>
      <c r="I353" s="11"/>
      <c r="J353" s="6"/>
    </row>
    <row r="354" spans="1:10" s="5" customFormat="1">
      <c r="A354" s="6"/>
      <c r="B354" s="3"/>
      <c r="C354" s="17"/>
      <c r="D354" s="17"/>
      <c r="E354" s="12"/>
      <c r="F354" s="19"/>
      <c r="G354" s="10"/>
      <c r="H354" s="11"/>
      <c r="I354" s="11"/>
      <c r="J354" s="6"/>
    </row>
    <row r="355" spans="1:10" s="5" customFormat="1">
      <c r="A355" s="6"/>
      <c r="B355" s="3"/>
      <c r="C355" s="17"/>
      <c r="D355" s="17"/>
      <c r="E355" s="12"/>
      <c r="F355" s="19"/>
      <c r="G355" s="10"/>
      <c r="H355" s="11"/>
      <c r="I355" s="11"/>
      <c r="J355" s="6"/>
    </row>
    <row r="356" spans="1:10" s="5" customFormat="1">
      <c r="A356" s="6"/>
      <c r="B356" s="3"/>
      <c r="C356" s="17"/>
      <c r="D356" s="17"/>
      <c r="E356" s="12"/>
      <c r="F356" s="19"/>
      <c r="G356" s="10"/>
      <c r="H356" s="11"/>
      <c r="I356" s="11"/>
      <c r="J356" s="6"/>
    </row>
    <row r="357" spans="1:10" s="5" customFormat="1">
      <c r="A357" s="6"/>
      <c r="B357" s="3"/>
      <c r="C357" s="17"/>
      <c r="D357" s="17"/>
      <c r="E357" s="12"/>
      <c r="F357" s="19"/>
      <c r="G357" s="10"/>
      <c r="H357" s="11"/>
      <c r="I357" s="11"/>
      <c r="J357" s="6"/>
    </row>
    <row r="358" spans="1:10" s="5" customFormat="1">
      <c r="A358" s="6"/>
      <c r="B358" s="3"/>
      <c r="C358" s="17"/>
      <c r="D358" s="17"/>
      <c r="E358" s="12"/>
      <c r="F358" s="19"/>
      <c r="G358" s="10"/>
      <c r="H358" s="11"/>
      <c r="I358" s="11"/>
      <c r="J358" s="6"/>
    </row>
    <row r="359" spans="1:10" s="5" customFormat="1">
      <c r="A359" s="6"/>
      <c r="B359" s="3"/>
      <c r="C359" s="17"/>
      <c r="D359" s="17"/>
      <c r="E359" s="12"/>
      <c r="F359" s="19"/>
      <c r="G359" s="10"/>
      <c r="H359" s="11"/>
      <c r="I359" s="11"/>
      <c r="J359" s="6"/>
    </row>
    <row r="360" spans="1:10" s="5" customFormat="1">
      <c r="A360" s="6"/>
      <c r="B360" s="3"/>
      <c r="C360" s="17"/>
      <c r="D360" s="17"/>
      <c r="E360" s="12"/>
      <c r="F360" s="19"/>
      <c r="G360" s="10"/>
      <c r="H360" s="11"/>
      <c r="I360" s="11"/>
      <c r="J360" s="6"/>
    </row>
    <row r="361" spans="1:10" s="5" customFormat="1">
      <c r="A361" s="6"/>
      <c r="B361" s="3"/>
      <c r="C361" s="17"/>
      <c r="D361" s="17"/>
      <c r="E361" s="12"/>
      <c r="F361" s="19"/>
      <c r="G361" s="10"/>
      <c r="H361" s="11"/>
      <c r="I361" s="11"/>
      <c r="J361" s="6"/>
    </row>
    <row r="362" spans="1:10" s="5" customFormat="1">
      <c r="A362" s="6"/>
      <c r="B362" s="3"/>
      <c r="C362" s="17"/>
      <c r="D362" s="17"/>
      <c r="E362" s="12"/>
      <c r="F362" s="19"/>
      <c r="G362" s="10"/>
      <c r="H362" s="11"/>
      <c r="I362" s="11"/>
      <c r="J362" s="6"/>
    </row>
    <row r="363" spans="1:10" s="5" customFormat="1">
      <c r="A363" s="6"/>
      <c r="B363" s="3"/>
      <c r="C363" s="17"/>
      <c r="D363" s="17"/>
      <c r="E363" s="12"/>
      <c r="F363" s="19"/>
      <c r="G363" s="10"/>
      <c r="H363" s="11"/>
      <c r="I363" s="11"/>
      <c r="J363" s="6"/>
    </row>
    <row r="364" spans="1:10" s="5" customFormat="1">
      <c r="A364" s="6"/>
      <c r="B364" s="3"/>
      <c r="C364" s="17"/>
      <c r="D364" s="17"/>
      <c r="E364" s="12"/>
      <c r="F364" s="19"/>
      <c r="G364" s="10"/>
      <c r="H364" s="11"/>
      <c r="I364" s="11"/>
      <c r="J364" s="6"/>
    </row>
    <row r="365" spans="1:10" s="5" customFormat="1">
      <c r="A365" s="6"/>
      <c r="B365" s="3"/>
      <c r="C365" s="17"/>
      <c r="D365" s="17"/>
      <c r="E365" s="12"/>
      <c r="F365" s="19"/>
      <c r="G365" s="10"/>
      <c r="H365" s="11"/>
      <c r="I365" s="11"/>
      <c r="J365" s="6"/>
    </row>
    <row r="366" spans="1:10" s="5" customFormat="1">
      <c r="A366" s="6"/>
      <c r="B366" s="3"/>
      <c r="C366" s="17"/>
      <c r="D366" s="17"/>
      <c r="E366" s="12"/>
      <c r="F366" s="19"/>
      <c r="G366" s="10"/>
      <c r="H366" s="11"/>
      <c r="I366" s="11"/>
      <c r="J366" s="6"/>
    </row>
    <row r="367" spans="1:10" s="5" customFormat="1">
      <c r="A367" s="6"/>
      <c r="B367" s="3"/>
      <c r="C367" s="17"/>
      <c r="D367" s="17"/>
      <c r="E367" s="12"/>
      <c r="F367" s="19"/>
      <c r="G367" s="10"/>
      <c r="H367" s="11"/>
      <c r="I367" s="11"/>
      <c r="J367" s="6"/>
    </row>
    <row r="368" spans="1:10" s="5" customFormat="1">
      <c r="A368" s="6"/>
      <c r="B368" s="3"/>
      <c r="C368" s="17"/>
      <c r="D368" s="17"/>
      <c r="E368" s="12"/>
      <c r="F368" s="19"/>
      <c r="G368" s="10"/>
      <c r="H368" s="11"/>
      <c r="I368" s="11"/>
      <c r="J368" s="6"/>
    </row>
    <row r="369" spans="1:10" s="5" customFormat="1">
      <c r="A369" s="6"/>
      <c r="B369" s="3"/>
      <c r="C369" s="17"/>
      <c r="D369" s="17"/>
      <c r="E369" s="12"/>
      <c r="F369" s="19"/>
      <c r="G369" s="10"/>
      <c r="H369" s="11"/>
      <c r="I369" s="11"/>
      <c r="J369" s="6"/>
    </row>
    <row r="370" spans="1:10" s="5" customFormat="1">
      <c r="A370" s="6"/>
      <c r="B370" s="3"/>
      <c r="C370" s="17"/>
      <c r="D370" s="17"/>
      <c r="E370" s="12"/>
      <c r="F370" s="19"/>
      <c r="G370" s="10"/>
      <c r="H370" s="11"/>
      <c r="I370" s="11"/>
      <c r="J370" s="6"/>
    </row>
    <row r="371" spans="1:10" s="5" customFormat="1">
      <c r="A371" s="6"/>
      <c r="B371" s="3"/>
      <c r="C371" s="17"/>
      <c r="D371" s="17"/>
      <c r="E371" s="12"/>
      <c r="F371" s="19"/>
      <c r="G371" s="10"/>
      <c r="H371" s="11"/>
      <c r="I371" s="11"/>
      <c r="J371" s="6"/>
    </row>
    <row r="372" spans="1:10" s="5" customFormat="1">
      <c r="A372" s="6"/>
      <c r="B372" s="3"/>
      <c r="C372" s="17"/>
      <c r="D372" s="17"/>
      <c r="E372" s="12"/>
      <c r="F372" s="19"/>
      <c r="G372" s="10"/>
      <c r="H372" s="11"/>
      <c r="I372" s="11"/>
      <c r="J372" s="6"/>
    </row>
    <row r="373" spans="1:10" s="5" customFormat="1">
      <c r="A373" s="6"/>
      <c r="B373" s="3"/>
      <c r="C373" s="17"/>
      <c r="D373" s="17"/>
      <c r="E373" s="12"/>
      <c r="F373" s="19"/>
      <c r="G373" s="10"/>
      <c r="H373" s="11"/>
      <c r="I373" s="11"/>
      <c r="J373" s="6"/>
    </row>
    <row r="374" spans="1:10" s="5" customFormat="1">
      <c r="A374" s="6"/>
      <c r="B374" s="3"/>
      <c r="C374" s="17"/>
      <c r="D374" s="17"/>
      <c r="E374" s="12"/>
      <c r="F374" s="19"/>
      <c r="G374" s="10"/>
      <c r="H374" s="11"/>
      <c r="I374" s="11"/>
      <c r="J374" s="6"/>
    </row>
    <row r="375" spans="1:10" s="5" customFormat="1">
      <c r="A375" s="6"/>
      <c r="B375" s="3"/>
      <c r="C375" s="17"/>
      <c r="D375" s="17"/>
      <c r="E375" s="12"/>
      <c r="F375" s="19"/>
      <c r="G375" s="10"/>
      <c r="H375" s="11"/>
      <c r="I375" s="11"/>
      <c r="J375" s="6"/>
    </row>
    <row r="376" spans="1:10" s="5" customFormat="1">
      <c r="A376" s="6"/>
      <c r="B376" s="3"/>
      <c r="C376" s="17"/>
      <c r="D376" s="17"/>
      <c r="E376" s="12"/>
      <c r="F376" s="19"/>
      <c r="G376" s="10"/>
      <c r="H376" s="11"/>
      <c r="I376" s="11"/>
      <c r="J376" s="6"/>
    </row>
    <row r="377" spans="1:10" s="5" customFormat="1">
      <c r="A377" s="6"/>
      <c r="B377" s="3"/>
      <c r="C377" s="17"/>
      <c r="D377" s="17"/>
      <c r="E377" s="12"/>
      <c r="F377" s="19"/>
      <c r="G377" s="10"/>
      <c r="H377" s="11"/>
      <c r="I377" s="11"/>
      <c r="J377" s="6"/>
    </row>
    <row r="378" spans="1:10" s="5" customFormat="1">
      <c r="A378" s="6"/>
      <c r="B378" s="3"/>
      <c r="C378" s="17"/>
      <c r="D378" s="17"/>
      <c r="E378" s="12"/>
      <c r="F378" s="19"/>
      <c r="G378" s="10"/>
      <c r="H378" s="11"/>
      <c r="I378" s="11"/>
      <c r="J378" s="6"/>
    </row>
    <row r="379" spans="1:10" s="5" customFormat="1">
      <c r="A379" s="6"/>
      <c r="B379" s="3"/>
      <c r="C379" s="17"/>
      <c r="D379" s="17"/>
      <c r="E379" s="12"/>
      <c r="F379" s="19"/>
      <c r="G379" s="10"/>
      <c r="H379" s="11"/>
      <c r="I379" s="11"/>
      <c r="J379" s="6"/>
    </row>
    <row r="380" spans="1:10" s="5" customFormat="1">
      <c r="A380" s="6"/>
      <c r="B380" s="3"/>
      <c r="C380" s="17"/>
      <c r="D380" s="17"/>
      <c r="E380" s="12"/>
      <c r="F380" s="19"/>
      <c r="G380" s="10"/>
      <c r="H380" s="11"/>
      <c r="I380" s="11"/>
      <c r="J380" s="6"/>
    </row>
    <row r="381" spans="1:10" s="5" customFormat="1">
      <c r="A381" s="6"/>
      <c r="B381" s="3"/>
      <c r="C381" s="17"/>
      <c r="D381" s="17"/>
      <c r="E381" s="12"/>
      <c r="F381" s="19"/>
      <c r="G381" s="10"/>
      <c r="H381" s="11"/>
      <c r="I381" s="11"/>
      <c r="J381" s="6"/>
    </row>
    <row r="382" spans="1:10" s="5" customFormat="1">
      <c r="A382" s="6"/>
      <c r="B382" s="3"/>
      <c r="C382" s="17"/>
      <c r="D382" s="17"/>
      <c r="E382" s="12"/>
      <c r="F382" s="19"/>
      <c r="G382" s="10"/>
      <c r="H382" s="11"/>
      <c r="I382" s="11"/>
      <c r="J382" s="6"/>
    </row>
    <row r="383" spans="1:10" s="5" customFormat="1">
      <c r="A383" s="6"/>
      <c r="B383" s="3"/>
      <c r="C383" s="17"/>
      <c r="D383" s="17"/>
      <c r="E383" s="12"/>
      <c r="F383" s="19"/>
      <c r="G383" s="10"/>
      <c r="H383" s="11"/>
      <c r="I383" s="11"/>
      <c r="J383" s="6"/>
    </row>
    <row r="384" spans="1:10" s="5" customFormat="1">
      <c r="A384" s="6"/>
      <c r="B384" s="3"/>
      <c r="C384" s="17"/>
      <c r="D384" s="17"/>
      <c r="E384" s="12"/>
      <c r="F384" s="19"/>
      <c r="G384" s="10"/>
      <c r="H384" s="11"/>
      <c r="I384" s="11"/>
      <c r="J384" s="6"/>
    </row>
    <row r="385" spans="1:10" s="5" customFormat="1">
      <c r="A385" s="6"/>
      <c r="B385" s="3"/>
      <c r="C385" s="17"/>
      <c r="D385" s="17"/>
      <c r="E385" s="12"/>
      <c r="F385" s="19"/>
      <c r="G385" s="10"/>
      <c r="H385" s="11"/>
      <c r="I385" s="11"/>
      <c r="J385" s="6"/>
    </row>
    <row r="386" spans="1:10" s="5" customFormat="1">
      <c r="A386" s="6"/>
      <c r="B386" s="3"/>
      <c r="C386" s="17"/>
      <c r="D386" s="17"/>
      <c r="E386" s="12"/>
      <c r="F386" s="19"/>
      <c r="G386" s="10"/>
      <c r="H386" s="11"/>
      <c r="I386" s="11"/>
      <c r="J386" s="6"/>
    </row>
    <row r="387" spans="1:10" s="5" customFormat="1">
      <c r="A387" s="6"/>
      <c r="B387" s="3"/>
      <c r="C387" s="17"/>
      <c r="D387" s="17"/>
      <c r="E387" s="12"/>
      <c r="F387" s="19"/>
      <c r="G387" s="10"/>
      <c r="H387" s="11"/>
      <c r="I387" s="11"/>
      <c r="J387" s="6"/>
    </row>
    <row r="388" spans="1:10" s="5" customFormat="1">
      <c r="A388" s="6"/>
      <c r="B388" s="3"/>
      <c r="C388" s="17"/>
      <c r="D388" s="17"/>
      <c r="E388" s="12"/>
      <c r="F388" s="19"/>
      <c r="G388" s="10"/>
      <c r="H388" s="11"/>
      <c r="I388" s="11"/>
      <c r="J388" s="6"/>
    </row>
    <row r="389" spans="1:10" s="5" customFormat="1">
      <c r="A389" s="6"/>
      <c r="B389" s="3"/>
      <c r="C389" s="17"/>
      <c r="D389" s="17"/>
      <c r="E389" s="12"/>
      <c r="F389" s="19"/>
      <c r="G389" s="10"/>
      <c r="H389" s="11"/>
      <c r="I389" s="11"/>
      <c r="J389" s="6"/>
    </row>
    <row r="390" spans="1:10" s="5" customFormat="1">
      <c r="A390" s="6"/>
      <c r="B390" s="3"/>
      <c r="C390" s="17"/>
      <c r="D390" s="17"/>
      <c r="E390" s="12"/>
      <c r="F390" s="19"/>
      <c r="G390" s="10"/>
      <c r="H390" s="11"/>
      <c r="I390" s="11"/>
      <c r="J390" s="6"/>
    </row>
    <row r="391" spans="1:10" s="5" customFormat="1">
      <c r="A391" s="6"/>
      <c r="B391" s="3"/>
      <c r="C391" s="17"/>
      <c r="D391" s="17"/>
      <c r="E391" s="12"/>
      <c r="F391" s="19"/>
      <c r="G391" s="10"/>
      <c r="H391" s="11"/>
      <c r="I391" s="11"/>
      <c r="J391" s="6"/>
    </row>
    <row r="392" spans="1:10" s="5" customFormat="1">
      <c r="A392" s="6"/>
      <c r="B392" s="3"/>
      <c r="C392" s="17"/>
      <c r="D392" s="17"/>
      <c r="E392" s="12"/>
      <c r="F392" s="19"/>
      <c r="G392" s="10"/>
      <c r="H392" s="11"/>
      <c r="I392" s="11"/>
      <c r="J392" s="6"/>
    </row>
    <row r="393" spans="1:10" s="5" customFormat="1">
      <c r="A393" s="6"/>
      <c r="B393" s="3"/>
      <c r="C393" s="17"/>
      <c r="D393" s="17"/>
      <c r="E393" s="12"/>
      <c r="F393" s="19"/>
      <c r="G393" s="10"/>
      <c r="H393" s="11"/>
      <c r="I393" s="11"/>
      <c r="J393" s="6"/>
    </row>
    <row r="394" spans="1:10" s="5" customFormat="1">
      <c r="A394" s="6"/>
      <c r="B394" s="3"/>
      <c r="C394" s="17"/>
      <c r="D394" s="17"/>
      <c r="E394" s="12"/>
      <c r="F394" s="19"/>
      <c r="G394" s="10"/>
      <c r="H394" s="11"/>
      <c r="I394" s="11"/>
      <c r="J394" s="6"/>
    </row>
    <row r="395" spans="1:10" s="5" customFormat="1">
      <c r="A395" s="6"/>
      <c r="B395" s="3"/>
      <c r="C395" s="17"/>
      <c r="D395" s="17"/>
      <c r="E395" s="12"/>
      <c r="F395" s="19"/>
      <c r="G395" s="10"/>
      <c r="H395" s="11"/>
      <c r="I395" s="11"/>
      <c r="J395" s="6"/>
    </row>
    <row r="396" spans="1:10" s="5" customFormat="1">
      <c r="A396" s="6"/>
      <c r="B396" s="3"/>
      <c r="C396" s="17"/>
      <c r="D396" s="17"/>
      <c r="E396" s="12"/>
      <c r="F396" s="19"/>
      <c r="G396" s="10"/>
      <c r="H396" s="11"/>
      <c r="I396" s="11"/>
      <c r="J396" s="6"/>
    </row>
    <row r="397" spans="1:10" s="5" customFormat="1">
      <c r="A397" s="6"/>
      <c r="B397" s="3"/>
      <c r="C397" s="17"/>
      <c r="D397" s="17"/>
      <c r="E397" s="12"/>
      <c r="F397" s="19"/>
      <c r="G397" s="10"/>
      <c r="H397" s="11"/>
      <c r="I397" s="11"/>
      <c r="J397" s="6"/>
    </row>
    <row r="398" spans="1:10" s="5" customFormat="1">
      <c r="A398" s="6"/>
      <c r="B398" s="3"/>
      <c r="C398" s="17"/>
      <c r="D398" s="17"/>
      <c r="E398" s="12"/>
      <c r="F398" s="19"/>
      <c r="G398" s="10"/>
      <c r="H398" s="11"/>
      <c r="I398" s="11"/>
      <c r="J398" s="6"/>
    </row>
    <row r="399" spans="1:10" s="5" customFormat="1">
      <c r="A399" s="6"/>
      <c r="B399" s="3"/>
      <c r="C399" s="17"/>
      <c r="D399" s="17"/>
      <c r="E399" s="12"/>
      <c r="F399" s="19"/>
      <c r="G399" s="10"/>
      <c r="H399" s="11"/>
      <c r="I399" s="11"/>
      <c r="J399" s="6"/>
    </row>
    <row r="400" spans="1:10" s="5" customFormat="1">
      <c r="A400" s="6"/>
      <c r="B400" s="3"/>
      <c r="C400" s="17"/>
      <c r="D400" s="17"/>
      <c r="E400" s="12"/>
      <c r="F400" s="19"/>
      <c r="G400" s="10"/>
      <c r="H400" s="11"/>
      <c r="I400" s="11"/>
      <c r="J400" s="6"/>
    </row>
    <row r="401" spans="1:10" s="5" customFormat="1">
      <c r="A401" s="6"/>
      <c r="B401" s="3"/>
      <c r="C401" s="17"/>
      <c r="D401" s="17"/>
      <c r="E401" s="12"/>
      <c r="F401" s="19"/>
      <c r="G401" s="10"/>
      <c r="H401" s="11"/>
      <c r="I401" s="11"/>
      <c r="J401" s="6"/>
    </row>
    <row r="402" spans="1:10" s="5" customFormat="1">
      <c r="A402" s="6"/>
      <c r="B402" s="3"/>
      <c r="C402" s="17"/>
      <c r="D402" s="17"/>
      <c r="E402" s="12"/>
      <c r="F402" s="19"/>
      <c r="G402" s="10"/>
      <c r="H402" s="11"/>
      <c r="I402" s="11"/>
      <c r="J402" s="6"/>
    </row>
    <row r="403" spans="1:10" s="5" customFormat="1">
      <c r="A403" s="6"/>
      <c r="B403" s="3"/>
      <c r="C403" s="17"/>
      <c r="D403" s="17"/>
      <c r="E403" s="12"/>
      <c r="F403" s="19"/>
      <c r="G403" s="10"/>
      <c r="H403" s="11"/>
      <c r="I403" s="11"/>
      <c r="J403" s="6"/>
    </row>
    <row r="404" spans="1:10" s="5" customFormat="1">
      <c r="A404" s="6"/>
      <c r="B404" s="3"/>
      <c r="C404" s="17"/>
      <c r="D404" s="17"/>
      <c r="E404" s="12"/>
      <c r="F404" s="19"/>
      <c r="G404" s="10"/>
      <c r="H404" s="11"/>
      <c r="I404" s="11"/>
      <c r="J404" s="6"/>
    </row>
    <row r="405" spans="1:10" s="5" customFormat="1">
      <c r="A405" s="6"/>
      <c r="B405" s="3"/>
      <c r="C405" s="17"/>
      <c r="D405" s="17"/>
      <c r="E405" s="12"/>
      <c r="F405" s="19"/>
      <c r="G405" s="10"/>
      <c r="H405" s="11"/>
      <c r="I405" s="11"/>
      <c r="J405" s="6"/>
    </row>
    <row r="406" spans="1:10" s="5" customFormat="1">
      <c r="A406" s="6"/>
      <c r="B406" s="3"/>
      <c r="C406" s="17"/>
      <c r="D406" s="17"/>
      <c r="E406" s="12"/>
      <c r="F406" s="19"/>
      <c r="G406" s="10"/>
      <c r="H406" s="11"/>
      <c r="I406" s="11"/>
      <c r="J406" s="6"/>
    </row>
    <row r="407" spans="1:10" s="5" customFormat="1">
      <c r="A407" s="6"/>
      <c r="B407" s="3"/>
      <c r="C407" s="17"/>
      <c r="D407" s="17"/>
      <c r="E407" s="12"/>
      <c r="F407" s="19"/>
      <c r="G407" s="10"/>
      <c r="H407" s="11"/>
      <c r="I407" s="11"/>
      <c r="J407" s="6"/>
    </row>
    <row r="408" spans="1:10" s="5" customFormat="1">
      <c r="A408" s="6"/>
      <c r="B408" s="3"/>
      <c r="C408" s="17"/>
      <c r="D408" s="17"/>
      <c r="E408" s="12"/>
      <c r="F408" s="19"/>
      <c r="G408" s="10"/>
      <c r="H408" s="11"/>
      <c r="I408" s="11"/>
      <c r="J408" s="6"/>
    </row>
    <row r="409" spans="1:10" s="5" customFormat="1">
      <c r="A409" s="6"/>
      <c r="B409" s="3"/>
      <c r="C409" s="17"/>
      <c r="D409" s="17"/>
      <c r="E409" s="12"/>
      <c r="F409" s="19"/>
      <c r="G409" s="10"/>
      <c r="H409" s="11"/>
      <c r="I409" s="11"/>
      <c r="J409" s="6"/>
    </row>
    <row r="410" spans="1:10" s="5" customFormat="1">
      <c r="A410" s="6"/>
      <c r="B410" s="3"/>
      <c r="C410" s="17"/>
      <c r="D410" s="17"/>
      <c r="E410" s="12"/>
      <c r="F410" s="19"/>
      <c r="G410" s="10"/>
      <c r="H410" s="11"/>
      <c r="I410" s="11"/>
      <c r="J410" s="6"/>
    </row>
    <row r="411" spans="1:10" s="5" customFormat="1">
      <c r="A411" s="6"/>
      <c r="B411" s="3"/>
      <c r="C411" s="17"/>
      <c r="D411" s="17"/>
      <c r="E411" s="12"/>
      <c r="F411" s="19"/>
      <c r="G411" s="10"/>
      <c r="H411" s="11"/>
      <c r="I411" s="11"/>
      <c r="J411" s="6"/>
    </row>
    <row r="412" spans="1:10" s="5" customFormat="1">
      <c r="A412" s="6"/>
      <c r="B412" s="3"/>
      <c r="C412" s="17"/>
      <c r="D412" s="17"/>
      <c r="E412" s="12"/>
      <c r="F412" s="19"/>
      <c r="G412" s="10"/>
      <c r="H412" s="11"/>
      <c r="I412" s="11"/>
      <c r="J412" s="6"/>
    </row>
    <row r="413" spans="1:10" s="5" customFormat="1">
      <c r="A413" s="6"/>
      <c r="B413" s="3"/>
      <c r="C413" s="17"/>
      <c r="D413" s="17"/>
      <c r="E413" s="12"/>
      <c r="F413" s="19"/>
      <c r="G413" s="10"/>
      <c r="H413" s="11"/>
      <c r="I413" s="11"/>
      <c r="J413" s="6"/>
    </row>
    <row r="414" spans="1:10" s="5" customFormat="1">
      <c r="A414" s="6"/>
      <c r="B414" s="3"/>
      <c r="C414" s="17"/>
      <c r="D414" s="17"/>
      <c r="E414" s="12"/>
      <c r="F414" s="19"/>
      <c r="G414" s="10"/>
      <c r="H414" s="11"/>
      <c r="I414" s="11"/>
      <c r="J414" s="6"/>
    </row>
    <row r="415" spans="1:10" s="5" customFormat="1">
      <c r="A415" s="6"/>
      <c r="B415" s="3"/>
      <c r="C415" s="17"/>
      <c r="D415" s="17"/>
      <c r="E415" s="12"/>
      <c r="F415" s="19"/>
      <c r="G415" s="10"/>
      <c r="H415" s="11"/>
      <c r="I415" s="11"/>
      <c r="J415" s="6"/>
    </row>
    <row r="416" spans="1:10" s="5" customFormat="1">
      <c r="A416" s="6"/>
      <c r="B416" s="3"/>
      <c r="C416" s="17"/>
      <c r="D416" s="17"/>
      <c r="E416" s="12"/>
      <c r="F416" s="19"/>
      <c r="G416" s="10"/>
      <c r="H416" s="11"/>
      <c r="I416" s="11"/>
      <c r="J416" s="6"/>
    </row>
    <row r="417" spans="1:10" s="5" customFormat="1">
      <c r="A417" s="6"/>
      <c r="B417" s="3"/>
      <c r="C417" s="17"/>
      <c r="D417" s="17"/>
      <c r="E417" s="12"/>
      <c r="F417" s="19"/>
      <c r="G417" s="10"/>
      <c r="H417" s="11"/>
      <c r="I417" s="11"/>
      <c r="J417" s="6"/>
    </row>
    <row r="418" spans="1:10" s="5" customFormat="1">
      <c r="A418" s="6"/>
      <c r="B418" s="3"/>
      <c r="C418" s="17"/>
      <c r="D418" s="17"/>
      <c r="E418" s="12"/>
      <c r="F418" s="19"/>
      <c r="G418" s="10"/>
      <c r="H418" s="11"/>
      <c r="I418" s="11"/>
      <c r="J418" s="6"/>
    </row>
    <row r="419" spans="1:10" s="5" customFormat="1">
      <c r="A419" s="6"/>
      <c r="B419" s="3"/>
      <c r="C419" s="17"/>
      <c r="D419" s="17"/>
      <c r="E419" s="12"/>
      <c r="F419" s="19"/>
      <c r="G419" s="10"/>
      <c r="H419" s="11"/>
      <c r="I419" s="11"/>
      <c r="J419" s="6"/>
    </row>
    <row r="420" spans="1:10" s="5" customFormat="1">
      <c r="A420" s="6"/>
      <c r="B420" s="3"/>
      <c r="C420" s="17"/>
      <c r="D420" s="17"/>
      <c r="E420" s="12"/>
      <c r="F420" s="19"/>
      <c r="G420" s="10"/>
      <c r="H420" s="11"/>
      <c r="I420" s="11"/>
      <c r="J420" s="6"/>
    </row>
    <row r="421" spans="1:10" s="5" customFormat="1">
      <c r="A421" s="6"/>
      <c r="B421" s="3"/>
      <c r="C421" s="17"/>
      <c r="D421" s="17"/>
      <c r="E421" s="12"/>
      <c r="F421" s="19"/>
      <c r="G421" s="10"/>
      <c r="H421" s="11"/>
      <c r="I421" s="11"/>
      <c r="J421" s="6"/>
    </row>
    <row r="422" spans="1:10" s="5" customFormat="1">
      <c r="A422" s="6"/>
      <c r="B422" s="3"/>
      <c r="C422" s="17"/>
      <c r="D422" s="17"/>
      <c r="E422" s="12"/>
      <c r="F422" s="19"/>
      <c r="G422" s="10"/>
      <c r="H422" s="11"/>
      <c r="I422" s="11"/>
      <c r="J422" s="6"/>
    </row>
    <row r="423" spans="1:10" s="5" customFormat="1">
      <c r="A423" s="6"/>
      <c r="B423" s="3"/>
      <c r="C423" s="17"/>
      <c r="D423" s="17"/>
      <c r="E423" s="12"/>
      <c r="F423" s="19"/>
      <c r="G423" s="10"/>
      <c r="H423" s="11"/>
      <c r="I423" s="11"/>
      <c r="J423" s="6"/>
    </row>
    <row r="424" spans="1:10" s="5" customFormat="1">
      <c r="A424" s="6"/>
      <c r="B424" s="3"/>
      <c r="C424" s="17"/>
      <c r="D424" s="17"/>
      <c r="E424" s="12"/>
      <c r="F424" s="19"/>
      <c r="G424" s="10"/>
      <c r="H424" s="11"/>
      <c r="I424" s="11"/>
      <c r="J424" s="6"/>
    </row>
    <row r="425" spans="1:10" s="5" customFormat="1">
      <c r="A425" s="6"/>
      <c r="B425" s="3"/>
      <c r="C425" s="17"/>
      <c r="D425" s="17"/>
      <c r="E425" s="12"/>
      <c r="F425" s="19"/>
      <c r="G425" s="10"/>
      <c r="H425" s="11"/>
      <c r="I425" s="11"/>
      <c r="J425" s="6"/>
    </row>
    <row r="426" spans="1:10" s="5" customFormat="1">
      <c r="A426" s="6"/>
      <c r="B426" s="3"/>
      <c r="C426" s="17"/>
      <c r="D426" s="17"/>
      <c r="E426" s="12"/>
      <c r="F426" s="19"/>
      <c r="G426" s="10"/>
      <c r="H426" s="11"/>
      <c r="I426" s="11"/>
      <c r="J426" s="6"/>
    </row>
    <row r="427" spans="1:10" s="5" customFormat="1">
      <c r="A427" s="6"/>
      <c r="B427" s="3"/>
      <c r="C427" s="17"/>
      <c r="D427" s="17"/>
      <c r="E427" s="12"/>
      <c r="F427" s="19"/>
      <c r="G427" s="10"/>
      <c r="H427" s="11"/>
      <c r="I427" s="11"/>
      <c r="J427" s="6"/>
    </row>
    <row r="428" spans="1:10" s="5" customFormat="1">
      <c r="A428" s="6"/>
      <c r="B428" s="3"/>
      <c r="C428" s="17"/>
      <c r="D428" s="17"/>
      <c r="E428" s="12"/>
      <c r="F428" s="19"/>
      <c r="G428" s="10"/>
      <c r="H428" s="11"/>
      <c r="I428" s="11"/>
      <c r="J428" s="6"/>
    </row>
    <row r="429" spans="1:10" s="5" customFormat="1">
      <c r="A429" s="6"/>
      <c r="B429" s="3"/>
      <c r="C429" s="17"/>
      <c r="D429" s="17"/>
      <c r="E429" s="12"/>
      <c r="F429" s="19"/>
      <c r="G429" s="10"/>
      <c r="H429" s="11"/>
      <c r="I429" s="11"/>
      <c r="J429" s="6"/>
    </row>
    <row r="430" spans="1:10" s="5" customFormat="1">
      <c r="A430" s="6"/>
      <c r="B430" s="3"/>
      <c r="C430" s="17"/>
      <c r="D430" s="17"/>
      <c r="E430" s="12"/>
      <c r="F430" s="19"/>
      <c r="G430" s="10"/>
      <c r="H430" s="11"/>
      <c r="I430" s="11"/>
      <c r="J430" s="6"/>
    </row>
    <row r="431" spans="1:10" s="5" customFormat="1">
      <c r="A431" s="6"/>
      <c r="B431" s="3"/>
      <c r="C431" s="17"/>
      <c r="D431" s="17"/>
      <c r="E431" s="12"/>
      <c r="F431" s="19"/>
      <c r="G431" s="10"/>
      <c r="H431" s="11"/>
      <c r="I431" s="11"/>
      <c r="J431" s="6"/>
    </row>
    <row r="432" spans="1:10" s="5" customFormat="1">
      <c r="A432" s="6"/>
      <c r="B432" s="3"/>
      <c r="C432" s="17"/>
      <c r="D432" s="17"/>
      <c r="E432" s="12"/>
      <c r="F432" s="19"/>
      <c r="G432" s="10"/>
      <c r="H432" s="11"/>
      <c r="I432" s="11"/>
      <c r="J432" s="6"/>
    </row>
    <row r="433" spans="1:10" s="5" customFormat="1">
      <c r="A433" s="6"/>
      <c r="B433" s="3"/>
      <c r="C433" s="17"/>
      <c r="D433" s="17"/>
      <c r="E433" s="12"/>
      <c r="F433" s="19"/>
      <c r="G433" s="10"/>
      <c r="H433" s="11"/>
      <c r="I433" s="11"/>
      <c r="J433" s="6"/>
    </row>
    <row r="434" spans="1:10" s="5" customFormat="1">
      <c r="A434" s="6"/>
      <c r="B434" s="3"/>
      <c r="C434" s="17"/>
      <c r="D434" s="17"/>
      <c r="E434" s="12"/>
      <c r="F434" s="19"/>
      <c r="G434" s="10"/>
      <c r="H434" s="11"/>
      <c r="I434" s="11"/>
      <c r="J434" s="6"/>
    </row>
    <row r="435" spans="1:10" s="5" customFormat="1">
      <c r="A435" s="6"/>
      <c r="B435" s="3"/>
      <c r="C435" s="17"/>
      <c r="D435" s="17"/>
      <c r="E435" s="12"/>
      <c r="F435" s="19"/>
      <c r="G435" s="10"/>
      <c r="H435" s="11"/>
      <c r="I435" s="11"/>
      <c r="J435" s="6"/>
    </row>
    <row r="436" spans="1:10" s="5" customFormat="1">
      <c r="A436" s="6"/>
      <c r="B436" s="3"/>
      <c r="C436" s="17"/>
      <c r="D436" s="17"/>
      <c r="E436" s="12"/>
      <c r="F436" s="19"/>
      <c r="G436" s="10"/>
      <c r="H436" s="11"/>
      <c r="I436" s="11"/>
      <c r="J436" s="6"/>
    </row>
    <row r="437" spans="1:10" s="5" customFormat="1">
      <c r="A437" s="6"/>
      <c r="B437" s="3"/>
      <c r="C437" s="17"/>
      <c r="D437" s="17"/>
      <c r="E437" s="12"/>
      <c r="F437" s="19"/>
      <c r="G437" s="10"/>
      <c r="H437" s="11"/>
      <c r="I437" s="11"/>
      <c r="J437" s="6"/>
    </row>
    <row r="438" spans="1:10" s="5" customFormat="1">
      <c r="A438" s="6"/>
      <c r="B438" s="3"/>
      <c r="C438" s="17"/>
      <c r="D438" s="17"/>
      <c r="E438" s="12"/>
      <c r="F438" s="19"/>
      <c r="G438" s="10"/>
      <c r="H438" s="11"/>
      <c r="I438" s="11"/>
      <c r="J438" s="6"/>
    </row>
    <row r="439" spans="1:10" s="5" customFormat="1">
      <c r="A439" s="6"/>
      <c r="B439" s="3"/>
      <c r="C439" s="17"/>
      <c r="D439" s="17"/>
      <c r="E439" s="12"/>
      <c r="F439" s="19"/>
      <c r="G439" s="10"/>
      <c r="H439" s="11"/>
      <c r="I439" s="11"/>
      <c r="J439" s="6"/>
    </row>
    <row r="440" spans="1:10" s="5" customFormat="1">
      <c r="A440" s="6"/>
      <c r="B440" s="3"/>
      <c r="C440" s="17"/>
      <c r="D440" s="17"/>
      <c r="E440" s="12"/>
      <c r="F440" s="19"/>
      <c r="G440" s="10"/>
      <c r="H440" s="11"/>
      <c r="I440" s="11"/>
      <c r="J440" s="6"/>
    </row>
    <row r="441" spans="1:10" s="5" customFormat="1">
      <c r="A441" s="6"/>
      <c r="B441" s="3"/>
      <c r="C441" s="17"/>
      <c r="D441" s="17"/>
      <c r="E441" s="12"/>
      <c r="F441" s="19"/>
      <c r="G441" s="10"/>
      <c r="H441" s="11"/>
      <c r="I441" s="11"/>
      <c r="J441" s="6"/>
    </row>
    <row r="442" spans="1:10" s="5" customFormat="1">
      <c r="A442" s="6"/>
      <c r="B442" s="3"/>
      <c r="C442" s="17"/>
      <c r="D442" s="17"/>
      <c r="E442" s="12"/>
      <c r="F442" s="19"/>
      <c r="G442" s="10"/>
      <c r="H442" s="11"/>
      <c r="I442" s="11"/>
      <c r="J442" s="6"/>
    </row>
    <row r="443" spans="1:10" s="5" customFormat="1">
      <c r="A443" s="6"/>
      <c r="B443" s="3"/>
      <c r="C443" s="17"/>
      <c r="D443" s="17"/>
      <c r="E443" s="12"/>
      <c r="F443" s="19"/>
      <c r="G443" s="10"/>
      <c r="H443" s="11"/>
      <c r="I443" s="11"/>
      <c r="J443" s="6"/>
    </row>
    <row r="444" spans="1:10" s="5" customFormat="1">
      <c r="A444" s="6"/>
      <c r="B444" s="3"/>
      <c r="C444" s="17"/>
      <c r="D444" s="17"/>
      <c r="E444" s="12"/>
      <c r="F444" s="19"/>
      <c r="G444" s="10"/>
      <c r="H444" s="11"/>
      <c r="I444" s="11"/>
      <c r="J444" s="6"/>
    </row>
    <row r="445" spans="1:10" s="5" customFormat="1">
      <c r="A445" s="6"/>
      <c r="B445" s="3"/>
      <c r="C445" s="17"/>
      <c r="D445" s="17"/>
      <c r="E445" s="12"/>
      <c r="F445" s="19"/>
      <c r="G445" s="10"/>
      <c r="H445" s="11"/>
      <c r="I445" s="11"/>
      <c r="J445" s="6"/>
    </row>
    <row r="446" spans="1:10" s="5" customFormat="1">
      <c r="A446" s="6"/>
      <c r="B446" s="3"/>
      <c r="C446" s="17"/>
      <c r="D446" s="17"/>
      <c r="E446" s="12"/>
      <c r="F446" s="19"/>
      <c r="G446" s="10"/>
      <c r="H446" s="11"/>
      <c r="I446" s="11"/>
      <c r="J446" s="6"/>
    </row>
    <row r="447" spans="1:10" s="5" customFormat="1">
      <c r="A447" s="6"/>
      <c r="B447" s="3"/>
      <c r="C447" s="17"/>
      <c r="D447" s="17"/>
      <c r="E447" s="12"/>
      <c r="F447" s="19"/>
      <c r="G447" s="10"/>
      <c r="H447" s="11"/>
      <c r="I447" s="11"/>
      <c r="J447" s="6"/>
    </row>
    <row r="448" spans="1:10" s="5" customFormat="1">
      <c r="A448" s="6"/>
      <c r="B448" s="3"/>
      <c r="C448" s="17"/>
      <c r="D448" s="17"/>
      <c r="E448" s="12"/>
      <c r="F448" s="19"/>
      <c r="G448" s="10"/>
      <c r="H448" s="11"/>
      <c r="I448" s="11"/>
      <c r="J448" s="6"/>
    </row>
    <row r="449" spans="1:10" s="5" customFormat="1">
      <c r="A449" s="6"/>
      <c r="B449" s="3"/>
      <c r="C449" s="17"/>
      <c r="D449" s="17"/>
      <c r="E449" s="12"/>
      <c r="F449" s="19"/>
      <c r="G449" s="10"/>
      <c r="H449" s="11"/>
      <c r="I449" s="11"/>
      <c r="J449" s="6"/>
    </row>
    <row r="450" spans="1:10" s="5" customFormat="1">
      <c r="A450" s="6"/>
      <c r="B450" s="3"/>
      <c r="C450" s="17"/>
      <c r="D450" s="17"/>
      <c r="E450" s="12"/>
      <c r="F450" s="19"/>
      <c r="G450" s="10"/>
      <c r="H450" s="11"/>
      <c r="I450" s="11"/>
      <c r="J450" s="6"/>
    </row>
    <row r="451" spans="1:10" s="5" customFormat="1">
      <c r="A451" s="6"/>
      <c r="B451" s="3"/>
      <c r="C451" s="17"/>
      <c r="D451" s="17"/>
      <c r="E451" s="12"/>
      <c r="F451" s="19"/>
      <c r="G451" s="10"/>
      <c r="H451" s="11"/>
      <c r="I451" s="11"/>
      <c r="J451" s="6"/>
    </row>
    <row r="452" spans="1:10" s="5" customFormat="1">
      <c r="A452" s="6"/>
      <c r="B452" s="3"/>
      <c r="C452" s="17"/>
      <c r="D452" s="17"/>
      <c r="E452" s="12"/>
      <c r="F452" s="19"/>
      <c r="G452" s="10"/>
      <c r="H452" s="11"/>
      <c r="I452" s="11"/>
      <c r="J452" s="6"/>
    </row>
    <row r="453" spans="1:10" s="5" customFormat="1">
      <c r="A453" s="6"/>
      <c r="B453" s="3"/>
      <c r="C453" s="17"/>
      <c r="D453" s="17"/>
      <c r="E453" s="12"/>
      <c r="F453" s="19"/>
      <c r="G453" s="10"/>
      <c r="H453" s="11"/>
      <c r="I453" s="11"/>
      <c r="J453" s="6"/>
    </row>
    <row r="454" spans="1:10" s="5" customFormat="1">
      <c r="A454" s="6"/>
      <c r="B454" s="3"/>
      <c r="C454" s="17"/>
      <c r="D454" s="17"/>
      <c r="E454" s="12"/>
      <c r="F454" s="19"/>
      <c r="G454" s="10"/>
      <c r="H454" s="11"/>
      <c r="I454" s="11"/>
      <c r="J454" s="6"/>
    </row>
    <row r="455" spans="1:10" s="5" customFormat="1">
      <c r="A455" s="6"/>
      <c r="B455" s="3"/>
      <c r="C455" s="17"/>
      <c r="D455" s="17"/>
      <c r="E455" s="12"/>
      <c r="F455" s="19"/>
      <c r="G455" s="10"/>
      <c r="H455" s="11"/>
      <c r="I455" s="11"/>
      <c r="J455" s="6"/>
    </row>
    <row r="456" spans="1:10" s="5" customFormat="1">
      <c r="A456" s="6"/>
      <c r="B456" s="3"/>
      <c r="C456" s="17"/>
      <c r="D456" s="17"/>
      <c r="E456" s="12"/>
      <c r="F456" s="19"/>
      <c r="G456" s="10"/>
      <c r="H456" s="11"/>
      <c r="I456" s="11"/>
      <c r="J456" s="6"/>
    </row>
    <row r="457" spans="1:10" s="5" customFormat="1">
      <c r="A457" s="6"/>
      <c r="B457" s="3"/>
      <c r="C457" s="17"/>
      <c r="D457" s="17"/>
      <c r="E457" s="12"/>
      <c r="F457" s="19"/>
      <c r="G457" s="10"/>
      <c r="H457" s="11"/>
      <c r="I457" s="11"/>
      <c r="J457" s="6"/>
    </row>
    <row r="458" spans="1:10" s="5" customFormat="1">
      <c r="A458" s="6"/>
      <c r="B458" s="3"/>
      <c r="C458" s="17"/>
      <c r="D458" s="17"/>
      <c r="E458" s="12"/>
      <c r="F458" s="19"/>
      <c r="G458" s="10"/>
      <c r="H458" s="11"/>
      <c r="I458" s="11"/>
      <c r="J458" s="6"/>
    </row>
    <row r="459" spans="1:10" s="5" customFormat="1">
      <c r="A459" s="6"/>
      <c r="B459" s="3"/>
      <c r="C459" s="17"/>
      <c r="D459" s="17"/>
      <c r="E459" s="12"/>
      <c r="F459" s="19"/>
      <c r="G459" s="10"/>
      <c r="H459" s="11"/>
      <c r="I459" s="11"/>
      <c r="J459" s="6"/>
    </row>
    <row r="460" spans="1:10" s="5" customFormat="1">
      <c r="A460" s="6"/>
      <c r="B460" s="3"/>
      <c r="C460" s="17"/>
      <c r="D460" s="17"/>
      <c r="E460" s="12"/>
      <c r="F460" s="19"/>
      <c r="G460" s="10"/>
      <c r="H460" s="11"/>
      <c r="I460" s="11"/>
      <c r="J460" s="6"/>
    </row>
    <row r="461" spans="1:10" s="5" customFormat="1">
      <c r="A461" s="6"/>
      <c r="B461" s="3"/>
      <c r="C461" s="17"/>
      <c r="D461" s="17"/>
      <c r="E461" s="12"/>
      <c r="F461" s="19"/>
      <c r="G461" s="10"/>
      <c r="H461" s="11"/>
      <c r="I461" s="11"/>
      <c r="J461" s="6"/>
    </row>
    <row r="462" spans="1:10" s="5" customFormat="1">
      <c r="A462" s="6"/>
      <c r="B462" s="3"/>
      <c r="C462" s="17"/>
      <c r="D462" s="17"/>
      <c r="E462" s="12"/>
      <c r="F462" s="19"/>
      <c r="G462" s="10"/>
      <c r="H462" s="11"/>
      <c r="I462" s="11"/>
      <c r="J462" s="6"/>
    </row>
    <row r="463" spans="1:10" s="5" customFormat="1">
      <c r="A463" s="6"/>
      <c r="B463" s="3"/>
      <c r="C463" s="17"/>
      <c r="D463" s="17"/>
      <c r="E463" s="12"/>
      <c r="F463" s="19"/>
      <c r="G463" s="10"/>
      <c r="H463" s="11"/>
      <c r="I463" s="11"/>
      <c r="J463" s="6"/>
    </row>
    <row r="464" spans="1:10" s="5" customFormat="1">
      <c r="A464" s="6"/>
      <c r="B464" s="3"/>
      <c r="C464" s="17"/>
      <c r="D464" s="17"/>
      <c r="E464" s="12"/>
      <c r="F464" s="19"/>
      <c r="G464" s="10"/>
      <c r="H464" s="11"/>
      <c r="I464" s="11"/>
      <c r="J464" s="6"/>
    </row>
    <row r="465" spans="1:10" s="5" customFormat="1">
      <c r="A465" s="6"/>
      <c r="B465" s="3"/>
      <c r="C465" s="17"/>
      <c r="D465" s="17"/>
      <c r="E465" s="12"/>
      <c r="F465" s="19"/>
      <c r="G465" s="10"/>
      <c r="H465" s="11"/>
      <c r="I465" s="11"/>
      <c r="J465" s="6"/>
    </row>
    <row r="466" spans="1:10" s="5" customFormat="1">
      <c r="A466" s="6"/>
      <c r="B466" s="3"/>
      <c r="C466" s="17"/>
      <c r="D466" s="17"/>
      <c r="E466" s="12"/>
      <c r="F466" s="19"/>
      <c r="G466" s="10"/>
      <c r="H466" s="11"/>
      <c r="I466" s="11"/>
      <c r="J466" s="6"/>
    </row>
    <row r="467" spans="1:10" s="5" customFormat="1">
      <c r="A467" s="6"/>
      <c r="B467" s="3"/>
      <c r="C467" s="17"/>
      <c r="D467" s="17"/>
      <c r="E467" s="12"/>
      <c r="F467" s="19"/>
      <c r="G467" s="10"/>
      <c r="H467" s="11"/>
      <c r="I467" s="11"/>
      <c r="J467" s="6"/>
    </row>
    <row r="468" spans="1:10" s="5" customFormat="1">
      <c r="A468" s="6"/>
      <c r="B468" s="3"/>
      <c r="C468" s="17"/>
      <c r="D468" s="17"/>
      <c r="E468" s="12"/>
      <c r="F468" s="19"/>
      <c r="G468" s="10"/>
      <c r="H468" s="11"/>
      <c r="I468" s="11"/>
      <c r="J468" s="6"/>
    </row>
    <row r="469" spans="1:10" s="5" customFormat="1">
      <c r="A469" s="6"/>
      <c r="B469" s="3"/>
      <c r="C469" s="17"/>
      <c r="D469" s="17"/>
      <c r="E469" s="12"/>
      <c r="F469" s="19"/>
      <c r="G469" s="10"/>
      <c r="H469" s="11"/>
      <c r="I469" s="11"/>
      <c r="J469" s="6"/>
    </row>
    <row r="470" spans="1:10" s="5" customFormat="1">
      <c r="A470" s="6"/>
      <c r="B470" s="3"/>
      <c r="C470" s="17"/>
      <c r="D470" s="17"/>
      <c r="E470" s="12"/>
      <c r="F470" s="19"/>
      <c r="G470" s="10"/>
      <c r="H470" s="11"/>
      <c r="I470" s="11"/>
      <c r="J470" s="6"/>
    </row>
    <row r="471" spans="1:10" s="5" customFormat="1">
      <c r="A471" s="6"/>
      <c r="B471" s="3"/>
      <c r="C471" s="17"/>
      <c r="D471" s="17"/>
      <c r="E471" s="12"/>
      <c r="F471" s="19"/>
      <c r="G471" s="10"/>
      <c r="H471" s="11"/>
      <c r="I471" s="11"/>
      <c r="J471" s="6"/>
    </row>
    <row r="472" spans="1:10" s="5" customFormat="1">
      <c r="A472" s="6"/>
      <c r="B472" s="3"/>
      <c r="C472" s="17"/>
      <c r="D472" s="17"/>
      <c r="E472" s="12"/>
      <c r="F472" s="19"/>
      <c r="G472" s="10"/>
      <c r="H472" s="11"/>
      <c r="I472" s="11"/>
      <c r="J472" s="6"/>
    </row>
    <row r="473" spans="1:10" s="5" customFormat="1">
      <c r="A473" s="6"/>
      <c r="B473" s="3"/>
      <c r="C473" s="17"/>
      <c r="D473" s="17"/>
      <c r="E473" s="12"/>
      <c r="F473" s="19"/>
      <c r="G473" s="10"/>
      <c r="H473" s="11"/>
      <c r="I473" s="11"/>
      <c r="J473" s="6"/>
    </row>
    <row r="474" spans="1:10" s="5" customFormat="1">
      <c r="A474" s="6"/>
      <c r="B474" s="3"/>
      <c r="C474" s="17"/>
      <c r="D474" s="17"/>
      <c r="E474" s="12"/>
      <c r="F474" s="19"/>
      <c r="G474" s="10"/>
      <c r="H474" s="11"/>
      <c r="I474" s="11"/>
      <c r="J474" s="6"/>
    </row>
    <row r="475" spans="1:10" s="5" customFormat="1">
      <c r="A475" s="6"/>
      <c r="B475" s="3"/>
      <c r="C475" s="17"/>
      <c r="D475" s="17"/>
      <c r="E475" s="12"/>
      <c r="F475" s="19"/>
      <c r="G475" s="10"/>
      <c r="H475" s="11"/>
      <c r="I475" s="11"/>
      <c r="J475" s="6"/>
    </row>
    <row r="476" spans="1:10" s="5" customFormat="1">
      <c r="A476" s="6"/>
      <c r="B476" s="3"/>
      <c r="C476" s="17"/>
      <c r="D476" s="17"/>
      <c r="E476" s="12"/>
      <c r="F476" s="19"/>
      <c r="G476" s="10"/>
      <c r="H476" s="11"/>
      <c r="I476" s="11"/>
      <c r="J476" s="6"/>
    </row>
    <row r="477" spans="1:10" s="5" customFormat="1">
      <c r="A477" s="6"/>
      <c r="B477" s="3"/>
      <c r="C477" s="17"/>
      <c r="D477" s="17"/>
      <c r="E477" s="12"/>
      <c r="F477" s="19"/>
      <c r="G477" s="10"/>
      <c r="H477" s="11"/>
      <c r="I477" s="11"/>
      <c r="J477" s="6"/>
    </row>
    <row r="478" spans="1:10" s="5" customFormat="1">
      <c r="A478" s="6"/>
      <c r="B478" s="3"/>
      <c r="C478" s="17"/>
      <c r="D478" s="17"/>
      <c r="E478" s="12"/>
      <c r="F478" s="19"/>
      <c r="G478" s="10"/>
      <c r="H478" s="11"/>
      <c r="I478" s="11"/>
      <c r="J478" s="6"/>
    </row>
    <row r="479" spans="1:10" s="5" customFormat="1">
      <c r="A479" s="6"/>
      <c r="B479" s="3"/>
      <c r="C479" s="17"/>
      <c r="D479" s="17"/>
      <c r="E479" s="12"/>
      <c r="F479" s="19"/>
      <c r="G479" s="10"/>
      <c r="H479" s="11"/>
      <c r="I479" s="11"/>
      <c r="J479" s="6"/>
    </row>
    <row r="480" spans="1:10" s="5" customFormat="1">
      <c r="A480" s="6"/>
      <c r="B480" s="3"/>
      <c r="C480" s="17"/>
      <c r="D480" s="17"/>
      <c r="E480" s="12"/>
      <c r="F480" s="19"/>
      <c r="G480" s="10"/>
      <c r="H480" s="11"/>
      <c r="I480" s="11"/>
      <c r="J480" s="6"/>
    </row>
    <row r="481" spans="1:10" s="5" customFormat="1">
      <c r="A481" s="6"/>
      <c r="B481" s="3"/>
      <c r="C481" s="17"/>
      <c r="D481" s="17"/>
      <c r="E481" s="12"/>
      <c r="F481" s="19"/>
      <c r="G481" s="10"/>
      <c r="H481" s="11"/>
      <c r="I481" s="11"/>
      <c r="J481" s="6"/>
    </row>
    <row r="482" spans="1:10" s="5" customFormat="1">
      <c r="A482" s="6"/>
      <c r="B482" s="3"/>
      <c r="C482" s="17"/>
      <c r="D482" s="17"/>
      <c r="E482" s="12"/>
      <c r="F482" s="19"/>
      <c r="G482" s="10"/>
      <c r="H482" s="11"/>
      <c r="I482" s="11"/>
      <c r="J482" s="6"/>
    </row>
    <row r="483" spans="1:10" s="5" customFormat="1">
      <c r="A483" s="6"/>
      <c r="B483" s="3"/>
      <c r="C483" s="17"/>
      <c r="D483" s="17"/>
      <c r="E483" s="12"/>
      <c r="F483" s="19"/>
      <c r="G483" s="10"/>
      <c r="H483" s="11"/>
      <c r="I483" s="11"/>
      <c r="J483" s="6"/>
    </row>
    <row r="484" spans="1:10" s="5" customFormat="1">
      <c r="A484" s="6"/>
      <c r="B484" s="3"/>
      <c r="C484" s="17"/>
      <c r="D484" s="17"/>
      <c r="E484" s="12"/>
      <c r="F484" s="19"/>
      <c r="G484" s="10"/>
      <c r="H484" s="11"/>
      <c r="I484" s="11"/>
      <c r="J484" s="6"/>
    </row>
    <row r="485" spans="1:10" s="5" customFormat="1">
      <c r="A485" s="6"/>
      <c r="B485" s="3"/>
      <c r="C485" s="17"/>
      <c r="D485" s="17"/>
      <c r="E485" s="12"/>
      <c r="F485" s="19"/>
      <c r="G485" s="10"/>
      <c r="H485" s="11"/>
      <c r="I485" s="11"/>
      <c r="J485" s="6"/>
    </row>
    <row r="486" spans="1:10" s="5" customFormat="1">
      <c r="A486" s="6"/>
      <c r="B486" s="3"/>
      <c r="C486" s="17"/>
      <c r="D486" s="17"/>
      <c r="E486" s="12"/>
      <c r="F486" s="19"/>
      <c r="G486" s="10"/>
      <c r="H486" s="11"/>
      <c r="I486" s="11"/>
      <c r="J486" s="6"/>
    </row>
    <row r="487" spans="1:10" s="5" customFormat="1">
      <c r="A487" s="6"/>
      <c r="B487" s="3"/>
      <c r="C487" s="17"/>
      <c r="D487" s="17"/>
      <c r="E487" s="12"/>
      <c r="F487" s="19"/>
      <c r="G487" s="10"/>
      <c r="H487" s="11"/>
      <c r="I487" s="11"/>
      <c r="J487" s="6"/>
    </row>
    <row r="488" spans="1:10" s="5" customFormat="1">
      <c r="A488" s="6"/>
      <c r="B488" s="3"/>
      <c r="C488" s="17"/>
      <c r="D488" s="17"/>
      <c r="E488" s="12"/>
      <c r="F488" s="19"/>
      <c r="G488" s="10"/>
      <c r="H488" s="11"/>
      <c r="I488" s="11"/>
      <c r="J488" s="6"/>
    </row>
    <row r="489" spans="1:10" s="5" customFormat="1">
      <c r="A489" s="6"/>
      <c r="B489" s="3"/>
      <c r="C489" s="17"/>
      <c r="D489" s="17"/>
      <c r="E489" s="12"/>
      <c r="F489" s="19"/>
      <c r="G489" s="10"/>
      <c r="H489" s="11"/>
      <c r="I489" s="11"/>
      <c r="J489" s="6"/>
    </row>
    <row r="490" spans="1:10" s="5" customFormat="1">
      <c r="A490" s="6"/>
      <c r="B490" s="3"/>
      <c r="C490" s="17"/>
      <c r="D490" s="17"/>
      <c r="E490" s="12"/>
      <c r="F490" s="19"/>
      <c r="G490" s="10"/>
      <c r="H490" s="11"/>
      <c r="I490" s="11"/>
      <c r="J490" s="6"/>
    </row>
    <row r="491" spans="1:10" s="5" customFormat="1">
      <c r="A491" s="6"/>
      <c r="B491" s="3"/>
      <c r="C491" s="17"/>
      <c r="D491" s="17"/>
      <c r="E491" s="12"/>
      <c r="F491" s="19"/>
      <c r="G491" s="10"/>
      <c r="H491" s="11"/>
      <c r="I491" s="11"/>
      <c r="J491" s="6"/>
    </row>
    <row r="492" spans="1:10" s="5" customFormat="1">
      <c r="A492" s="6"/>
      <c r="B492" s="3"/>
      <c r="C492" s="17"/>
      <c r="D492" s="17"/>
      <c r="E492" s="12"/>
      <c r="F492" s="19"/>
      <c r="G492" s="10"/>
      <c r="H492" s="11"/>
      <c r="I492" s="11"/>
      <c r="J492" s="6"/>
    </row>
    <row r="493" spans="1:10" s="5" customFormat="1">
      <c r="A493" s="6"/>
      <c r="B493" s="3"/>
      <c r="C493" s="17"/>
      <c r="D493" s="17"/>
      <c r="E493" s="12"/>
      <c r="F493" s="19"/>
      <c r="G493" s="10"/>
      <c r="H493" s="11"/>
      <c r="I493" s="11"/>
      <c r="J493" s="6"/>
    </row>
    <row r="494" spans="1:10" s="5" customFormat="1">
      <c r="A494" s="6"/>
      <c r="B494" s="3"/>
      <c r="C494" s="17"/>
      <c r="D494" s="17"/>
      <c r="E494" s="12"/>
      <c r="F494" s="19"/>
      <c r="G494" s="10"/>
      <c r="H494" s="11"/>
      <c r="I494" s="11"/>
      <c r="J494" s="6"/>
    </row>
    <row r="495" spans="1:10" s="5" customFormat="1">
      <c r="A495" s="6"/>
      <c r="B495" s="3"/>
      <c r="C495" s="17"/>
      <c r="D495" s="17"/>
      <c r="E495" s="12"/>
      <c r="F495" s="19"/>
      <c r="G495" s="10"/>
      <c r="H495" s="11"/>
      <c r="I495" s="11"/>
      <c r="J495" s="6"/>
    </row>
    <row r="496" spans="1:10" s="5" customFormat="1">
      <c r="A496" s="6"/>
      <c r="B496" s="3"/>
      <c r="C496" s="17"/>
      <c r="D496" s="17"/>
      <c r="E496" s="12"/>
      <c r="F496" s="19"/>
      <c r="G496" s="10"/>
      <c r="H496" s="11"/>
      <c r="I496" s="11"/>
      <c r="J496" s="6"/>
    </row>
    <row r="497" spans="1:10" s="5" customFormat="1">
      <c r="A497" s="6"/>
      <c r="B497" s="3"/>
      <c r="C497" s="17"/>
      <c r="D497" s="17"/>
      <c r="E497" s="12"/>
      <c r="F497" s="19"/>
      <c r="G497" s="10"/>
      <c r="H497" s="11"/>
      <c r="I497" s="11"/>
      <c r="J497" s="6"/>
    </row>
    <row r="498" spans="1:10" s="5" customFormat="1">
      <c r="A498" s="6"/>
      <c r="B498" s="3"/>
      <c r="C498" s="17"/>
      <c r="D498" s="17"/>
      <c r="E498" s="12"/>
      <c r="F498" s="19"/>
      <c r="G498" s="10"/>
      <c r="H498" s="11"/>
      <c r="I498" s="11"/>
      <c r="J498" s="6"/>
    </row>
    <row r="499" spans="1:10" s="5" customFormat="1">
      <c r="A499" s="6"/>
      <c r="B499" s="3"/>
      <c r="C499" s="17"/>
      <c r="D499" s="17"/>
      <c r="E499" s="12"/>
      <c r="F499" s="19"/>
      <c r="G499" s="10"/>
      <c r="H499" s="11"/>
      <c r="I499" s="11"/>
      <c r="J499" s="6"/>
    </row>
    <row r="500" spans="1:10" s="5" customFormat="1">
      <c r="A500" s="6"/>
      <c r="B500" s="3"/>
      <c r="C500" s="17"/>
      <c r="D500" s="17"/>
      <c r="E500" s="12"/>
      <c r="F500" s="19"/>
      <c r="G500" s="10"/>
      <c r="H500" s="11"/>
      <c r="I500" s="11"/>
      <c r="J500" s="6"/>
    </row>
    <row r="501" spans="1:10" s="5" customFormat="1">
      <c r="A501" s="6"/>
      <c r="B501" s="3"/>
      <c r="C501" s="17"/>
      <c r="D501" s="17"/>
      <c r="E501" s="12"/>
      <c r="F501" s="19"/>
      <c r="G501" s="10"/>
      <c r="H501" s="11"/>
      <c r="I501" s="11"/>
      <c r="J501" s="6"/>
    </row>
    <row r="502" spans="1:10" s="5" customFormat="1">
      <c r="A502" s="6"/>
      <c r="B502" s="3"/>
      <c r="C502" s="17"/>
      <c r="D502" s="17"/>
      <c r="E502" s="12"/>
      <c r="F502" s="19"/>
      <c r="G502" s="10"/>
      <c r="H502" s="11"/>
      <c r="I502" s="11"/>
      <c r="J502" s="6"/>
    </row>
    <row r="503" spans="1:10" s="5" customFormat="1">
      <c r="A503" s="6"/>
      <c r="B503" s="3"/>
      <c r="C503" s="17"/>
      <c r="D503" s="17"/>
      <c r="E503" s="12"/>
      <c r="F503" s="19"/>
      <c r="G503" s="10"/>
      <c r="H503" s="11"/>
      <c r="I503" s="11"/>
      <c r="J503" s="6"/>
    </row>
    <row r="504" spans="1:10" s="5" customFormat="1">
      <c r="A504" s="6"/>
      <c r="B504" s="3"/>
      <c r="C504" s="17"/>
      <c r="D504" s="17"/>
      <c r="E504" s="12"/>
      <c r="F504" s="19"/>
      <c r="G504" s="10"/>
      <c r="H504" s="11"/>
      <c r="I504" s="11"/>
      <c r="J504" s="6"/>
    </row>
    <row r="505" spans="1:10" s="5" customFormat="1">
      <c r="A505" s="6"/>
      <c r="B505" s="3"/>
      <c r="C505" s="17"/>
      <c r="D505" s="17"/>
      <c r="E505" s="12"/>
      <c r="F505" s="19"/>
      <c r="G505" s="10"/>
      <c r="H505" s="11"/>
      <c r="I505" s="11"/>
      <c r="J505" s="6"/>
    </row>
    <row r="506" spans="1:10" s="5" customFormat="1">
      <c r="A506" s="6"/>
      <c r="B506" s="3"/>
      <c r="C506" s="17"/>
      <c r="D506" s="17"/>
      <c r="E506" s="12"/>
      <c r="F506" s="19"/>
      <c r="G506" s="10"/>
      <c r="H506" s="11"/>
      <c r="I506" s="11"/>
      <c r="J506" s="6"/>
    </row>
    <row r="507" spans="1:10" s="5" customFormat="1">
      <c r="A507" s="6"/>
      <c r="B507" s="3"/>
      <c r="C507" s="17"/>
      <c r="D507" s="17"/>
      <c r="E507" s="12"/>
      <c r="F507" s="19"/>
      <c r="G507" s="10"/>
      <c r="H507" s="11"/>
      <c r="I507" s="11"/>
      <c r="J507" s="6"/>
    </row>
    <row r="508" spans="1:10" s="5" customFormat="1">
      <c r="A508" s="6"/>
      <c r="B508" s="3"/>
      <c r="C508" s="17"/>
      <c r="D508" s="17"/>
      <c r="E508" s="12"/>
      <c r="F508" s="19"/>
      <c r="G508" s="10"/>
      <c r="H508" s="11"/>
      <c r="I508" s="11"/>
      <c r="J508" s="6"/>
    </row>
    <row r="509" spans="1:10" s="5" customFormat="1">
      <c r="A509" s="6"/>
      <c r="B509" s="3"/>
      <c r="C509" s="17"/>
      <c r="D509" s="17"/>
      <c r="E509" s="12"/>
      <c r="F509" s="19"/>
      <c r="G509" s="10"/>
      <c r="H509" s="11"/>
      <c r="I509" s="11"/>
      <c r="J509" s="6"/>
    </row>
    <row r="510" spans="1:10" s="5" customFormat="1">
      <c r="A510" s="6"/>
      <c r="B510" s="3"/>
      <c r="C510" s="17"/>
      <c r="D510" s="17"/>
      <c r="E510" s="12"/>
      <c r="F510" s="19"/>
      <c r="G510" s="10"/>
      <c r="H510" s="11"/>
      <c r="I510" s="11"/>
      <c r="J510" s="6"/>
    </row>
    <row r="511" spans="1:10" s="5" customFormat="1">
      <c r="A511" s="6"/>
      <c r="B511" s="3"/>
      <c r="C511" s="17"/>
      <c r="D511" s="17"/>
      <c r="E511" s="12"/>
      <c r="F511" s="19"/>
      <c r="G511" s="10"/>
      <c r="H511" s="11"/>
      <c r="I511" s="11"/>
      <c r="J511" s="6"/>
    </row>
    <row r="512" spans="1:10" s="5" customFormat="1">
      <c r="A512" s="6"/>
      <c r="B512" s="3"/>
      <c r="C512" s="17"/>
      <c r="D512" s="17"/>
      <c r="E512" s="12"/>
      <c r="F512" s="19"/>
      <c r="G512" s="10"/>
      <c r="H512" s="11"/>
      <c r="I512" s="11"/>
      <c r="J512" s="6"/>
    </row>
    <row r="513" spans="1:10" s="5" customFormat="1">
      <c r="A513" s="6"/>
      <c r="B513" s="3"/>
      <c r="C513" s="17"/>
      <c r="D513" s="17"/>
      <c r="E513" s="12"/>
      <c r="F513" s="19"/>
      <c r="G513" s="10"/>
      <c r="H513" s="11"/>
      <c r="I513" s="11"/>
      <c r="J513" s="6"/>
    </row>
    <row r="514" spans="1:10" s="5" customFormat="1">
      <c r="A514" s="6"/>
      <c r="B514" s="3"/>
      <c r="C514" s="17"/>
      <c r="D514" s="17"/>
      <c r="E514" s="12"/>
      <c r="F514" s="19"/>
      <c r="G514" s="10"/>
      <c r="H514" s="11"/>
      <c r="I514" s="11"/>
      <c r="J514" s="6"/>
    </row>
    <row r="515" spans="1:10" s="5" customFormat="1">
      <c r="A515" s="6"/>
      <c r="B515" s="3"/>
      <c r="C515" s="17"/>
      <c r="D515" s="17"/>
      <c r="E515" s="12"/>
      <c r="F515" s="19"/>
      <c r="G515" s="10"/>
      <c r="H515" s="11"/>
      <c r="I515" s="11"/>
      <c r="J515" s="6"/>
    </row>
    <row r="516" spans="1:10" s="5" customFormat="1">
      <c r="A516" s="6"/>
      <c r="B516" s="3"/>
      <c r="C516" s="17"/>
      <c r="D516" s="17"/>
      <c r="E516" s="12"/>
      <c r="F516" s="19"/>
      <c r="G516" s="10"/>
      <c r="H516" s="11"/>
      <c r="I516" s="11"/>
      <c r="J516" s="6"/>
    </row>
    <row r="517" spans="1:10" s="5" customFormat="1">
      <c r="A517" s="6"/>
      <c r="B517" s="3"/>
      <c r="C517" s="17"/>
      <c r="D517" s="17"/>
      <c r="E517" s="12"/>
      <c r="F517" s="19"/>
      <c r="G517" s="10"/>
      <c r="H517" s="11"/>
      <c r="I517" s="11"/>
      <c r="J517" s="6"/>
    </row>
    <row r="518" spans="1:10" s="5" customFormat="1">
      <c r="A518" s="6"/>
      <c r="B518" s="3"/>
      <c r="C518" s="17"/>
      <c r="D518" s="17"/>
      <c r="E518" s="12"/>
      <c r="F518" s="19"/>
      <c r="G518" s="10"/>
      <c r="H518" s="11"/>
      <c r="I518" s="11"/>
      <c r="J518" s="6"/>
    </row>
    <row r="519" spans="1:10" s="5" customFormat="1">
      <c r="A519" s="6"/>
      <c r="B519" s="3"/>
      <c r="C519" s="17"/>
      <c r="D519" s="17"/>
      <c r="E519" s="12"/>
      <c r="F519" s="19"/>
      <c r="G519" s="10"/>
      <c r="H519" s="11"/>
      <c r="I519" s="11"/>
      <c r="J519" s="6"/>
    </row>
    <row r="520" spans="1:10" s="5" customFormat="1">
      <c r="A520" s="6"/>
      <c r="B520" s="3"/>
      <c r="C520" s="17"/>
      <c r="D520" s="17"/>
      <c r="E520" s="12"/>
      <c r="F520" s="19"/>
      <c r="G520" s="10"/>
      <c r="H520" s="11"/>
      <c r="I520" s="11"/>
      <c r="J520" s="6"/>
    </row>
    <row r="521" spans="1:10" s="5" customFormat="1">
      <c r="A521" s="6"/>
      <c r="B521" s="3"/>
      <c r="C521" s="17"/>
      <c r="D521" s="17"/>
      <c r="E521" s="12"/>
      <c r="F521" s="19"/>
      <c r="G521" s="10"/>
      <c r="H521" s="11"/>
      <c r="I521" s="11"/>
      <c r="J521" s="6"/>
    </row>
    <row r="522" spans="1:10" s="5" customFormat="1">
      <c r="A522" s="6"/>
      <c r="B522" s="3"/>
      <c r="C522" s="17"/>
      <c r="D522" s="17"/>
      <c r="E522" s="12"/>
      <c r="F522" s="19"/>
      <c r="G522" s="10"/>
      <c r="H522" s="11"/>
      <c r="I522" s="11"/>
      <c r="J522" s="6"/>
    </row>
    <row r="523" spans="1:10" s="5" customFormat="1">
      <c r="A523" s="6"/>
      <c r="B523" s="3"/>
      <c r="C523" s="17"/>
      <c r="D523" s="17"/>
      <c r="E523" s="12"/>
      <c r="F523" s="19"/>
      <c r="G523" s="10"/>
      <c r="H523" s="11"/>
      <c r="I523" s="11"/>
      <c r="J523" s="6"/>
    </row>
    <row r="524" spans="1:10" s="5" customFormat="1">
      <c r="A524" s="6"/>
      <c r="B524" s="3"/>
      <c r="C524" s="17"/>
      <c r="D524" s="17"/>
      <c r="E524" s="12"/>
      <c r="F524" s="19"/>
      <c r="G524" s="10"/>
      <c r="H524" s="11"/>
      <c r="I524" s="11"/>
      <c r="J524" s="6"/>
    </row>
    <row r="525" spans="1:10" s="5" customFormat="1">
      <c r="A525" s="6"/>
      <c r="B525" s="3"/>
      <c r="C525" s="17"/>
      <c r="D525" s="17"/>
      <c r="E525" s="12"/>
      <c r="F525" s="19"/>
      <c r="G525" s="10"/>
      <c r="H525" s="11"/>
      <c r="I525" s="11"/>
      <c r="J525" s="6"/>
    </row>
    <row r="526" spans="1:10" s="5" customFormat="1">
      <c r="A526" s="6"/>
      <c r="B526" s="3"/>
      <c r="C526" s="17"/>
      <c r="D526" s="17"/>
      <c r="E526" s="12"/>
      <c r="F526" s="19"/>
      <c r="G526" s="10"/>
      <c r="H526" s="11"/>
      <c r="I526" s="11"/>
      <c r="J526" s="6"/>
    </row>
    <row r="527" spans="1:10" s="5" customFormat="1">
      <c r="A527" s="6"/>
      <c r="B527" s="3"/>
      <c r="C527" s="17"/>
      <c r="D527" s="17"/>
      <c r="E527" s="12"/>
      <c r="F527" s="19"/>
      <c r="G527" s="10"/>
      <c r="H527" s="11"/>
      <c r="I527" s="11"/>
      <c r="J527" s="6"/>
    </row>
    <row r="528" spans="1:10" s="5" customFormat="1">
      <c r="A528" s="6"/>
      <c r="B528" s="3"/>
      <c r="C528" s="17"/>
      <c r="D528" s="17"/>
      <c r="E528" s="12"/>
      <c r="F528" s="19"/>
      <c r="G528" s="10"/>
      <c r="H528" s="11"/>
      <c r="I528" s="11"/>
      <c r="J528" s="6"/>
    </row>
    <row r="529" spans="1:10" s="5" customFormat="1">
      <c r="A529" s="6"/>
      <c r="B529" s="3"/>
      <c r="C529" s="17"/>
      <c r="D529" s="17"/>
      <c r="E529" s="12"/>
      <c r="F529" s="19"/>
      <c r="G529" s="10"/>
      <c r="H529" s="11"/>
      <c r="I529" s="11"/>
      <c r="J529" s="6"/>
    </row>
    <row r="530" spans="1:10" s="5" customFormat="1">
      <c r="A530" s="6"/>
      <c r="B530" s="3"/>
      <c r="C530" s="17"/>
      <c r="D530" s="17"/>
      <c r="E530" s="12"/>
      <c r="F530" s="19"/>
      <c r="G530" s="10"/>
      <c r="H530" s="11"/>
      <c r="I530" s="11"/>
      <c r="J530" s="6"/>
    </row>
    <row r="531" spans="1:10" s="5" customFormat="1">
      <c r="A531" s="6"/>
      <c r="B531" s="3"/>
      <c r="C531" s="17"/>
      <c r="D531" s="17"/>
      <c r="E531" s="12"/>
      <c r="F531" s="19"/>
      <c r="G531" s="10"/>
      <c r="H531" s="11"/>
      <c r="I531" s="11"/>
      <c r="J531" s="6"/>
    </row>
    <row r="532" spans="1:10" s="5" customFormat="1">
      <c r="A532" s="6"/>
      <c r="B532" s="3"/>
      <c r="C532" s="17"/>
      <c r="D532" s="17"/>
      <c r="E532" s="12"/>
      <c r="F532" s="19"/>
      <c r="G532" s="10"/>
      <c r="H532" s="11"/>
      <c r="I532" s="11"/>
      <c r="J532" s="6"/>
    </row>
    <row r="533" spans="1:10" s="5" customFormat="1">
      <c r="A533" s="6"/>
      <c r="B533" s="3"/>
      <c r="C533" s="17"/>
      <c r="D533" s="17"/>
      <c r="E533" s="12"/>
      <c r="F533" s="19"/>
      <c r="G533" s="10"/>
      <c r="H533" s="11"/>
      <c r="I533" s="11"/>
      <c r="J533" s="6"/>
    </row>
    <row r="534" spans="1:10" s="5" customFormat="1">
      <c r="A534" s="6"/>
      <c r="B534" s="3"/>
      <c r="C534" s="17"/>
      <c r="D534" s="17"/>
      <c r="E534" s="12"/>
      <c r="F534" s="19"/>
      <c r="G534" s="10"/>
      <c r="H534" s="11"/>
      <c r="I534" s="11"/>
      <c r="J534" s="6"/>
    </row>
    <row r="535" spans="1:10" s="5" customFormat="1">
      <c r="A535" s="6"/>
      <c r="B535" s="3"/>
      <c r="C535" s="17"/>
      <c r="D535" s="17"/>
      <c r="E535" s="12"/>
      <c r="F535" s="19"/>
      <c r="G535" s="10"/>
      <c r="H535" s="11"/>
      <c r="I535" s="11"/>
      <c r="J535" s="6"/>
    </row>
    <row r="536" spans="1:10" s="5" customFormat="1">
      <c r="A536" s="6"/>
      <c r="B536" s="3"/>
      <c r="C536" s="17"/>
      <c r="D536" s="17"/>
      <c r="E536" s="12"/>
      <c r="F536" s="19"/>
      <c r="G536" s="10"/>
      <c r="H536" s="11"/>
      <c r="I536" s="11"/>
      <c r="J536" s="6"/>
    </row>
    <row r="537" spans="1:10" s="5" customFormat="1">
      <c r="A537" s="6"/>
      <c r="B537" s="3"/>
      <c r="C537" s="17"/>
      <c r="D537" s="17"/>
      <c r="E537" s="12"/>
      <c r="F537" s="19"/>
      <c r="G537" s="10"/>
      <c r="H537" s="11"/>
      <c r="I537" s="11"/>
      <c r="J537" s="6"/>
    </row>
    <row r="538" spans="1:10" s="5" customFormat="1">
      <c r="A538" s="6"/>
      <c r="B538" s="3"/>
      <c r="C538" s="17"/>
      <c r="D538" s="17"/>
      <c r="E538" s="12"/>
      <c r="F538" s="19"/>
      <c r="G538" s="10"/>
      <c r="H538" s="11"/>
      <c r="I538" s="11"/>
      <c r="J538" s="6"/>
    </row>
    <row r="539" spans="1:10" s="5" customFormat="1">
      <c r="A539" s="6"/>
      <c r="B539" s="3"/>
      <c r="C539" s="17"/>
      <c r="D539" s="17"/>
      <c r="E539" s="12"/>
      <c r="F539" s="19"/>
      <c r="G539" s="10"/>
      <c r="H539" s="11"/>
      <c r="I539" s="11"/>
      <c r="J539" s="6"/>
    </row>
    <row r="540" spans="1:10" s="5" customFormat="1">
      <c r="A540" s="6"/>
      <c r="B540" s="3"/>
      <c r="C540" s="17"/>
      <c r="D540" s="17"/>
      <c r="E540" s="12"/>
      <c r="F540" s="19"/>
      <c r="G540" s="10"/>
      <c r="H540" s="11"/>
      <c r="I540" s="11"/>
      <c r="J540" s="6"/>
    </row>
    <row r="541" spans="1:10" s="5" customFormat="1">
      <c r="A541" s="6"/>
      <c r="B541" s="3"/>
      <c r="C541" s="17"/>
      <c r="D541" s="17"/>
      <c r="E541" s="12"/>
      <c r="F541" s="19"/>
      <c r="G541" s="10"/>
      <c r="H541" s="11"/>
      <c r="I541" s="11"/>
      <c r="J541" s="6"/>
    </row>
    <row r="542" spans="1:10" s="5" customFormat="1">
      <c r="A542" s="6"/>
      <c r="B542" s="3"/>
      <c r="C542" s="17"/>
      <c r="D542" s="17"/>
      <c r="E542" s="12"/>
      <c r="F542" s="19"/>
      <c r="G542" s="10"/>
      <c r="H542" s="11"/>
      <c r="I542" s="11"/>
      <c r="J542" s="6"/>
    </row>
    <row r="543" spans="1:10" s="5" customFormat="1">
      <c r="A543" s="6"/>
      <c r="B543" s="3"/>
      <c r="C543" s="17"/>
      <c r="D543" s="17"/>
      <c r="E543" s="12"/>
      <c r="F543" s="19"/>
      <c r="G543" s="10"/>
      <c r="H543" s="11"/>
      <c r="I543" s="11"/>
      <c r="J543" s="6"/>
    </row>
    <row r="544" spans="1:10" s="5" customFormat="1">
      <c r="A544" s="6"/>
      <c r="B544" s="3"/>
      <c r="C544" s="17"/>
      <c r="D544" s="17"/>
      <c r="E544" s="12"/>
      <c r="F544" s="19"/>
      <c r="G544" s="10"/>
      <c r="H544" s="11"/>
      <c r="I544" s="11"/>
      <c r="J544" s="6"/>
    </row>
    <row r="545" spans="1:10" s="5" customFormat="1">
      <c r="A545" s="6"/>
      <c r="B545" s="3"/>
      <c r="C545" s="17"/>
      <c r="D545" s="17"/>
      <c r="E545" s="12"/>
      <c r="F545" s="19"/>
      <c r="G545" s="10"/>
      <c r="H545" s="11"/>
      <c r="I545" s="11"/>
      <c r="J545" s="6"/>
    </row>
    <row r="546" spans="1:10" s="5" customFormat="1">
      <c r="A546" s="6"/>
      <c r="B546" s="3"/>
      <c r="C546" s="17"/>
      <c r="D546" s="17"/>
      <c r="E546" s="12"/>
      <c r="F546" s="19"/>
      <c r="G546" s="10"/>
      <c r="H546" s="11"/>
      <c r="I546" s="11"/>
      <c r="J546" s="6"/>
    </row>
    <row r="547" spans="1:10" s="5" customFormat="1">
      <c r="A547" s="6"/>
      <c r="B547" s="3"/>
      <c r="C547" s="17"/>
      <c r="D547" s="17"/>
      <c r="E547" s="12"/>
      <c r="F547" s="19"/>
      <c r="G547" s="10"/>
      <c r="H547" s="11"/>
      <c r="I547" s="11"/>
      <c r="J547" s="6"/>
    </row>
    <row r="548" spans="1:10" s="5" customFormat="1">
      <c r="A548" s="6"/>
      <c r="B548" s="3"/>
      <c r="C548" s="17"/>
      <c r="D548" s="17"/>
      <c r="E548" s="12"/>
      <c r="F548" s="19"/>
      <c r="G548" s="10"/>
      <c r="H548" s="11"/>
      <c r="I548" s="11"/>
      <c r="J548" s="6"/>
    </row>
    <row r="549" spans="1:10" s="5" customFormat="1">
      <c r="A549" s="6"/>
      <c r="B549" s="3"/>
      <c r="C549" s="17"/>
      <c r="D549" s="17"/>
      <c r="E549" s="12"/>
      <c r="F549" s="19"/>
      <c r="G549" s="10"/>
      <c r="H549" s="11"/>
      <c r="I549" s="11"/>
      <c r="J549" s="6"/>
    </row>
    <row r="550" spans="1:10" s="5" customFormat="1">
      <c r="A550" s="6"/>
      <c r="B550" s="3"/>
      <c r="C550" s="17"/>
      <c r="D550" s="17"/>
      <c r="E550" s="12"/>
      <c r="F550" s="19"/>
      <c r="G550" s="10"/>
      <c r="H550" s="11"/>
      <c r="I550" s="11"/>
      <c r="J550" s="6"/>
    </row>
    <row r="551" spans="1:10" s="5" customFormat="1">
      <c r="A551" s="6"/>
      <c r="B551" s="3"/>
      <c r="C551" s="17"/>
      <c r="D551" s="17"/>
      <c r="E551" s="12"/>
      <c r="F551" s="19"/>
      <c r="G551" s="10"/>
      <c r="H551" s="11"/>
      <c r="I551" s="11"/>
      <c r="J551" s="6"/>
    </row>
    <row r="552" spans="1:10" s="5" customFormat="1">
      <c r="A552" s="6"/>
      <c r="B552" s="3"/>
      <c r="C552" s="17"/>
      <c r="D552" s="17"/>
      <c r="E552" s="12"/>
      <c r="F552" s="19"/>
      <c r="G552" s="10"/>
      <c r="H552" s="11"/>
      <c r="I552" s="11"/>
      <c r="J552" s="6"/>
    </row>
    <row r="553" spans="1:10" s="5" customFormat="1">
      <c r="A553" s="6"/>
      <c r="B553" s="3"/>
      <c r="C553" s="17"/>
      <c r="D553" s="17"/>
      <c r="E553" s="12"/>
      <c r="F553" s="19"/>
      <c r="G553" s="10"/>
      <c r="H553" s="11"/>
      <c r="I553" s="11"/>
      <c r="J553" s="6"/>
    </row>
    <row r="554" spans="1:10" s="5" customFormat="1">
      <c r="A554" s="6"/>
      <c r="B554" s="3"/>
      <c r="C554" s="17"/>
      <c r="D554" s="17"/>
      <c r="E554" s="12"/>
      <c r="F554" s="19"/>
      <c r="G554" s="10"/>
      <c r="H554" s="11"/>
      <c r="I554" s="11"/>
      <c r="J554" s="6"/>
    </row>
    <row r="555" spans="1:10" s="5" customFormat="1">
      <c r="A555" s="6"/>
      <c r="B555" s="3"/>
      <c r="C555" s="17"/>
      <c r="D555" s="17"/>
      <c r="E555" s="12"/>
      <c r="F555" s="19"/>
      <c r="G555" s="10"/>
      <c r="H555" s="11"/>
      <c r="I555" s="11"/>
      <c r="J555" s="6"/>
    </row>
    <row r="556" spans="1:10" s="5" customFormat="1">
      <c r="A556" s="6"/>
      <c r="B556" s="3"/>
      <c r="C556" s="17"/>
      <c r="D556" s="17"/>
      <c r="E556" s="12"/>
      <c r="F556" s="19"/>
      <c r="G556" s="10"/>
      <c r="H556" s="11"/>
      <c r="I556" s="11"/>
      <c r="J556" s="6"/>
    </row>
    <row r="557" spans="1:10" s="5" customFormat="1">
      <c r="A557" s="6"/>
      <c r="B557" s="3"/>
      <c r="C557" s="17"/>
      <c r="D557" s="17"/>
      <c r="E557" s="12"/>
      <c r="F557" s="19"/>
      <c r="G557" s="10"/>
      <c r="H557" s="11"/>
      <c r="I557" s="11"/>
      <c r="J557" s="6"/>
    </row>
    <row r="558" spans="1:10" s="5" customFormat="1">
      <c r="A558" s="6"/>
      <c r="B558" s="3"/>
      <c r="C558" s="17"/>
      <c r="D558" s="17"/>
      <c r="E558" s="12"/>
      <c r="F558" s="19"/>
      <c r="G558" s="10"/>
      <c r="H558" s="11"/>
      <c r="I558" s="11"/>
      <c r="J558" s="6"/>
    </row>
    <row r="559" spans="1:10" s="5" customFormat="1">
      <c r="A559" s="6"/>
      <c r="B559" s="3"/>
      <c r="C559" s="17"/>
      <c r="D559" s="17"/>
      <c r="E559" s="12"/>
      <c r="F559" s="19"/>
      <c r="G559" s="10"/>
      <c r="H559" s="11"/>
      <c r="I559" s="11"/>
      <c r="J559" s="6"/>
    </row>
    <row r="560" spans="1:10" s="5" customFormat="1">
      <c r="A560" s="6"/>
      <c r="B560" s="3"/>
      <c r="C560" s="17"/>
      <c r="D560" s="17"/>
      <c r="E560" s="12"/>
      <c r="F560" s="19"/>
      <c r="G560" s="10"/>
      <c r="H560" s="11"/>
      <c r="I560" s="11"/>
      <c r="J560" s="6"/>
    </row>
    <row r="561" spans="1:10" s="5" customFormat="1">
      <c r="A561" s="6"/>
      <c r="B561" s="3"/>
      <c r="C561" s="17"/>
      <c r="D561" s="17"/>
      <c r="E561" s="12"/>
      <c r="F561" s="19"/>
      <c r="G561" s="10"/>
      <c r="H561" s="11"/>
      <c r="I561" s="11"/>
      <c r="J561" s="6"/>
    </row>
    <row r="562" spans="1:10" s="5" customFormat="1">
      <c r="A562" s="6"/>
      <c r="B562" s="3"/>
      <c r="C562" s="17"/>
      <c r="D562" s="17"/>
      <c r="E562" s="12"/>
      <c r="F562" s="19"/>
      <c r="G562" s="10"/>
      <c r="H562" s="11"/>
      <c r="I562" s="11"/>
      <c r="J562" s="6"/>
    </row>
    <row r="563" spans="1:10" s="5" customFormat="1">
      <c r="A563" s="6"/>
      <c r="B563" s="3"/>
      <c r="C563" s="17"/>
      <c r="D563" s="17"/>
      <c r="E563" s="12"/>
      <c r="F563" s="19"/>
      <c r="G563" s="10"/>
      <c r="H563" s="11"/>
      <c r="I563" s="11"/>
      <c r="J563" s="6"/>
    </row>
    <row r="564" spans="1:10" s="5" customFormat="1">
      <c r="A564" s="6"/>
      <c r="B564" s="3"/>
      <c r="C564" s="17"/>
      <c r="D564" s="17"/>
      <c r="E564" s="12"/>
      <c r="F564" s="19"/>
      <c r="G564" s="10"/>
      <c r="H564" s="11"/>
      <c r="I564" s="11"/>
      <c r="J564" s="6"/>
    </row>
    <row r="565" spans="1:10" s="5" customFormat="1">
      <c r="A565" s="6"/>
      <c r="B565" s="3"/>
      <c r="C565" s="17"/>
      <c r="D565" s="17"/>
      <c r="E565" s="12"/>
      <c r="F565" s="19"/>
      <c r="G565" s="10"/>
      <c r="H565" s="11"/>
      <c r="I565" s="11"/>
      <c r="J565" s="6"/>
    </row>
    <row r="566" spans="1:10" s="5" customFormat="1">
      <c r="A566" s="6"/>
      <c r="B566" s="3"/>
      <c r="C566" s="17"/>
      <c r="D566" s="17"/>
      <c r="E566" s="12"/>
      <c r="F566" s="19"/>
      <c r="G566" s="10"/>
      <c r="H566" s="11"/>
      <c r="I566" s="11"/>
      <c r="J566" s="6"/>
    </row>
    <row r="567" spans="1:10" s="5" customFormat="1">
      <c r="A567" s="6"/>
      <c r="B567" s="3"/>
      <c r="C567" s="17"/>
      <c r="D567" s="17"/>
      <c r="E567" s="12"/>
      <c r="F567" s="19"/>
      <c r="G567" s="10"/>
      <c r="H567" s="11"/>
      <c r="I567" s="11"/>
      <c r="J567" s="6"/>
    </row>
    <row r="568" spans="1:10" s="5" customFormat="1">
      <c r="A568" s="6"/>
      <c r="B568" s="3"/>
      <c r="C568" s="17"/>
      <c r="D568" s="17"/>
      <c r="E568" s="12"/>
      <c r="F568" s="19"/>
      <c r="G568" s="10"/>
      <c r="H568" s="11"/>
      <c r="I568" s="11"/>
      <c r="J568" s="6"/>
    </row>
    <row r="569" spans="1:10" s="5" customFormat="1">
      <c r="A569" s="6"/>
      <c r="B569" s="3"/>
      <c r="C569" s="17"/>
      <c r="D569" s="17"/>
      <c r="E569" s="12"/>
      <c r="F569" s="19"/>
      <c r="G569" s="10"/>
      <c r="H569" s="11"/>
      <c r="I569" s="11"/>
      <c r="J569" s="6"/>
    </row>
    <row r="570" spans="1:10" s="5" customFormat="1">
      <c r="A570" s="6"/>
      <c r="B570" s="3"/>
      <c r="C570" s="17"/>
      <c r="D570" s="17"/>
      <c r="E570" s="12"/>
      <c r="F570" s="19"/>
      <c r="G570" s="10"/>
      <c r="H570" s="11"/>
      <c r="I570" s="11"/>
      <c r="J570" s="6"/>
    </row>
    <row r="571" spans="1:10" s="5" customFormat="1">
      <c r="A571" s="6"/>
      <c r="B571" s="3"/>
      <c r="C571" s="17"/>
      <c r="D571" s="17"/>
      <c r="E571" s="12"/>
      <c r="F571" s="19"/>
      <c r="G571" s="10"/>
      <c r="H571" s="11"/>
      <c r="I571" s="11"/>
      <c r="J571" s="6"/>
    </row>
    <row r="572" spans="1:10" s="5" customFormat="1">
      <c r="A572" s="6"/>
      <c r="B572" s="3"/>
      <c r="C572" s="17"/>
      <c r="D572" s="17"/>
      <c r="E572" s="12"/>
      <c r="F572" s="19"/>
      <c r="G572" s="10"/>
      <c r="H572" s="11"/>
      <c r="I572" s="11"/>
      <c r="J572" s="6"/>
    </row>
    <row r="573" spans="1:10" s="5" customFormat="1">
      <c r="A573" s="6"/>
      <c r="B573" s="3"/>
      <c r="C573" s="17"/>
      <c r="D573" s="17"/>
      <c r="E573" s="12"/>
      <c r="F573" s="19"/>
      <c r="G573" s="10"/>
      <c r="H573" s="11"/>
      <c r="I573" s="11"/>
      <c r="J573" s="6"/>
    </row>
    <row r="574" spans="1:10" s="5" customFormat="1">
      <c r="A574" s="6"/>
      <c r="B574" s="3"/>
      <c r="C574" s="17"/>
      <c r="D574" s="17"/>
      <c r="E574" s="12"/>
      <c r="F574" s="19"/>
      <c r="G574" s="10"/>
      <c r="H574" s="11"/>
      <c r="I574" s="11"/>
      <c r="J574" s="6"/>
    </row>
    <row r="575" spans="1:10" s="5" customFormat="1">
      <c r="A575" s="6"/>
      <c r="B575" s="3"/>
      <c r="C575" s="17"/>
      <c r="D575" s="17"/>
      <c r="E575" s="12"/>
      <c r="F575" s="19"/>
      <c r="G575" s="10"/>
      <c r="H575" s="11"/>
      <c r="I575" s="11"/>
      <c r="J575" s="6"/>
    </row>
    <row r="576" spans="1:10" s="5" customFormat="1">
      <c r="A576" s="6"/>
      <c r="B576" s="3"/>
      <c r="C576" s="17"/>
      <c r="D576" s="17"/>
      <c r="E576" s="12"/>
      <c r="F576" s="19"/>
      <c r="G576" s="10"/>
      <c r="H576" s="11"/>
      <c r="I576" s="11"/>
      <c r="J576" s="6"/>
    </row>
    <row r="577" spans="1:10" s="5" customFormat="1">
      <c r="A577" s="6"/>
      <c r="B577" s="3"/>
      <c r="C577" s="17"/>
      <c r="D577" s="17"/>
      <c r="E577" s="12"/>
      <c r="F577" s="19"/>
      <c r="G577" s="10"/>
      <c r="H577" s="11"/>
      <c r="I577" s="11"/>
      <c r="J577" s="6"/>
    </row>
    <row r="578" spans="1:10" s="5" customFormat="1">
      <c r="A578" s="6"/>
      <c r="B578" s="3"/>
      <c r="C578" s="17"/>
      <c r="D578" s="17"/>
      <c r="E578" s="12"/>
      <c r="F578" s="19"/>
      <c r="G578" s="10"/>
      <c r="H578" s="11"/>
      <c r="I578" s="11"/>
      <c r="J578" s="6"/>
    </row>
    <row r="579" spans="1:10" s="5" customFormat="1">
      <c r="A579" s="6"/>
      <c r="B579" s="3"/>
      <c r="C579" s="17"/>
      <c r="D579" s="17"/>
      <c r="E579" s="12"/>
      <c r="F579" s="19"/>
      <c r="G579" s="10"/>
      <c r="H579" s="11"/>
      <c r="I579" s="11"/>
      <c r="J579" s="6"/>
    </row>
    <row r="580" spans="1:10" s="5" customFormat="1">
      <c r="A580" s="6"/>
      <c r="B580" s="3"/>
      <c r="C580" s="17"/>
      <c r="D580" s="17"/>
      <c r="E580" s="12"/>
      <c r="F580" s="19"/>
      <c r="G580" s="10"/>
      <c r="H580" s="11"/>
      <c r="I580" s="11"/>
      <c r="J580" s="6"/>
    </row>
    <row r="581" spans="1:10" s="5" customFormat="1">
      <c r="A581" s="6"/>
      <c r="B581" s="3"/>
      <c r="C581" s="17"/>
      <c r="D581" s="17"/>
      <c r="E581" s="12"/>
      <c r="F581" s="19"/>
      <c r="G581" s="10"/>
      <c r="H581" s="11"/>
      <c r="I581" s="11"/>
      <c r="J581" s="6"/>
    </row>
    <row r="582" spans="1:10" s="5" customFormat="1">
      <c r="A582" s="6"/>
      <c r="B582" s="3"/>
      <c r="C582" s="17"/>
      <c r="D582" s="17"/>
      <c r="E582" s="12"/>
      <c r="F582" s="19"/>
      <c r="G582" s="10"/>
      <c r="H582" s="11"/>
      <c r="I582" s="11"/>
      <c r="J582" s="6"/>
    </row>
    <row r="583" spans="1:10" s="5" customFormat="1">
      <c r="A583" s="6"/>
      <c r="B583" s="3"/>
      <c r="C583" s="17"/>
      <c r="D583" s="17"/>
      <c r="E583" s="12"/>
      <c r="F583" s="19"/>
      <c r="G583" s="10"/>
      <c r="H583" s="11"/>
      <c r="I583" s="11"/>
      <c r="J583" s="6"/>
    </row>
    <row r="584" spans="1:10" s="5" customFormat="1">
      <c r="A584" s="6"/>
      <c r="B584" s="3"/>
      <c r="C584" s="17"/>
      <c r="D584" s="17"/>
      <c r="E584" s="12"/>
      <c r="F584" s="19"/>
      <c r="G584" s="10"/>
      <c r="H584" s="11"/>
      <c r="I584" s="11"/>
      <c r="J584" s="6"/>
    </row>
    <row r="585" spans="1:10" s="5" customFormat="1">
      <c r="A585" s="6"/>
      <c r="B585" s="3"/>
      <c r="C585" s="17"/>
      <c r="D585" s="17"/>
      <c r="E585" s="12"/>
      <c r="F585" s="19"/>
      <c r="G585" s="10"/>
      <c r="H585" s="11"/>
      <c r="I585" s="11"/>
      <c r="J585" s="6"/>
    </row>
    <row r="586" spans="1:10" s="5" customFormat="1">
      <c r="A586" s="6"/>
      <c r="B586" s="3"/>
      <c r="C586" s="17"/>
      <c r="D586" s="17"/>
      <c r="E586" s="12"/>
      <c r="F586" s="19"/>
      <c r="G586" s="10"/>
      <c r="H586" s="11"/>
      <c r="I586" s="11"/>
      <c r="J586" s="6"/>
    </row>
    <row r="587" spans="1:10" s="5" customFormat="1">
      <c r="A587" s="6"/>
      <c r="B587" s="3"/>
      <c r="C587" s="17"/>
      <c r="D587" s="17"/>
      <c r="E587" s="12"/>
      <c r="F587" s="19"/>
      <c r="G587" s="10"/>
      <c r="H587" s="11"/>
      <c r="I587" s="11"/>
      <c r="J587" s="6"/>
    </row>
    <row r="588" spans="1:10" s="5" customFormat="1">
      <c r="A588" s="6"/>
      <c r="B588" s="3"/>
      <c r="C588" s="17"/>
      <c r="D588" s="17"/>
      <c r="E588" s="12"/>
      <c r="F588" s="19"/>
      <c r="G588" s="10"/>
      <c r="H588" s="11"/>
      <c r="I588" s="11"/>
      <c r="J588" s="6"/>
    </row>
    <row r="589" spans="1:10" s="5" customFormat="1">
      <c r="A589" s="6"/>
      <c r="B589" s="3"/>
      <c r="C589" s="17"/>
      <c r="D589" s="17"/>
      <c r="E589" s="12"/>
      <c r="F589" s="19"/>
      <c r="G589" s="10"/>
      <c r="H589" s="11"/>
      <c r="I589" s="11"/>
      <c r="J589" s="6"/>
    </row>
    <row r="590" spans="1:10" s="5" customFormat="1">
      <c r="A590" s="6"/>
      <c r="B590" s="3"/>
      <c r="C590" s="17"/>
      <c r="D590" s="17"/>
      <c r="E590" s="12"/>
      <c r="F590" s="19"/>
      <c r="G590" s="10"/>
      <c r="H590" s="11"/>
      <c r="I590" s="11"/>
      <c r="J590" s="6"/>
    </row>
    <row r="591" spans="1:10" s="5" customFormat="1">
      <c r="A591" s="6"/>
      <c r="B591" s="3"/>
      <c r="C591" s="17"/>
      <c r="D591" s="17"/>
      <c r="E591" s="12"/>
      <c r="F591" s="19"/>
      <c r="G591" s="10"/>
      <c r="H591" s="11"/>
      <c r="I591" s="11"/>
      <c r="J591" s="6"/>
    </row>
    <row r="592" spans="1:10" s="5" customFormat="1">
      <c r="A592" s="6"/>
      <c r="B592" s="3"/>
      <c r="C592" s="17"/>
      <c r="D592" s="17"/>
      <c r="E592" s="12"/>
      <c r="F592" s="19"/>
      <c r="G592" s="10"/>
      <c r="H592" s="11"/>
      <c r="I592" s="11"/>
      <c r="J592" s="6"/>
    </row>
    <row r="593" spans="1:10" s="5" customFormat="1">
      <c r="A593" s="6"/>
      <c r="B593" s="3"/>
      <c r="C593" s="17"/>
      <c r="D593" s="17"/>
      <c r="E593" s="12"/>
      <c r="F593" s="19"/>
      <c r="G593" s="10"/>
      <c r="H593" s="11"/>
      <c r="I593" s="11"/>
      <c r="J593" s="6"/>
    </row>
    <row r="594" spans="1:10" s="5" customFormat="1">
      <c r="A594" s="6"/>
      <c r="B594" s="3"/>
      <c r="C594" s="17"/>
      <c r="D594" s="17"/>
      <c r="E594" s="12"/>
      <c r="F594" s="19"/>
      <c r="G594" s="10"/>
      <c r="H594" s="11"/>
      <c r="I594" s="11"/>
      <c r="J594" s="6"/>
    </row>
    <row r="595" spans="1:10" s="5" customFormat="1">
      <c r="A595" s="6"/>
      <c r="B595" s="3"/>
      <c r="C595" s="17"/>
      <c r="D595" s="17"/>
      <c r="E595" s="12"/>
      <c r="F595" s="19"/>
      <c r="G595" s="10"/>
      <c r="H595" s="11"/>
      <c r="I595" s="11"/>
      <c r="J595" s="6"/>
    </row>
    <row r="596" spans="1:10" s="5" customFormat="1">
      <c r="A596" s="6"/>
      <c r="B596" s="3"/>
      <c r="C596" s="17"/>
      <c r="D596" s="17"/>
      <c r="E596" s="12"/>
      <c r="F596" s="19"/>
      <c r="G596" s="10"/>
      <c r="H596" s="11"/>
      <c r="I596" s="11"/>
      <c r="J596" s="6"/>
    </row>
    <row r="597" spans="1:10" s="5" customFormat="1">
      <c r="A597" s="6"/>
      <c r="B597" s="3"/>
      <c r="C597" s="17"/>
      <c r="D597" s="17"/>
      <c r="E597" s="12"/>
      <c r="F597" s="19"/>
      <c r="G597" s="10"/>
      <c r="H597" s="11"/>
      <c r="I597" s="11"/>
      <c r="J597" s="6"/>
    </row>
    <row r="598" spans="1:10" s="5" customFormat="1">
      <c r="A598" s="6"/>
      <c r="B598" s="3"/>
      <c r="C598" s="17"/>
      <c r="D598" s="17"/>
      <c r="E598" s="12"/>
      <c r="F598" s="19"/>
      <c r="G598" s="10"/>
      <c r="H598" s="11"/>
      <c r="I598" s="11"/>
      <c r="J598" s="6"/>
    </row>
    <row r="599" spans="1:10" s="5" customFormat="1">
      <c r="A599" s="6"/>
      <c r="B599" s="3"/>
      <c r="C599" s="17"/>
      <c r="D599" s="17"/>
      <c r="E599" s="12"/>
      <c r="F599" s="19"/>
      <c r="G599" s="10"/>
      <c r="H599" s="11"/>
      <c r="I599" s="11"/>
      <c r="J599" s="6"/>
    </row>
    <row r="600" spans="1:10" s="5" customFormat="1">
      <c r="A600" s="6"/>
      <c r="B600" s="3"/>
      <c r="C600" s="17"/>
      <c r="D600" s="17"/>
      <c r="E600" s="12"/>
      <c r="F600" s="19"/>
      <c r="G600" s="10"/>
      <c r="H600" s="11"/>
      <c r="I600" s="11"/>
      <c r="J600" s="6"/>
    </row>
    <row r="601" spans="1:10" s="5" customFormat="1">
      <c r="A601" s="6"/>
      <c r="B601" s="3"/>
      <c r="C601" s="17"/>
      <c r="D601" s="17"/>
      <c r="E601" s="12"/>
      <c r="F601" s="19"/>
      <c r="G601" s="10"/>
      <c r="H601" s="11"/>
      <c r="I601" s="11"/>
      <c r="J601" s="6"/>
    </row>
    <row r="602" spans="1:10" s="5" customFormat="1">
      <c r="A602" s="6"/>
      <c r="B602" s="3"/>
      <c r="C602" s="17"/>
      <c r="D602" s="17"/>
      <c r="E602" s="12"/>
      <c r="F602" s="19"/>
      <c r="G602" s="10"/>
      <c r="H602" s="11"/>
      <c r="I602" s="11"/>
      <c r="J602" s="6"/>
    </row>
    <row r="603" spans="1:10" s="5" customFormat="1">
      <c r="A603" s="6"/>
      <c r="B603" s="3"/>
      <c r="C603" s="17"/>
      <c r="D603" s="17"/>
      <c r="E603" s="12"/>
      <c r="F603" s="19"/>
      <c r="G603" s="10"/>
      <c r="H603" s="11"/>
      <c r="I603" s="11"/>
      <c r="J603" s="6"/>
    </row>
    <row r="604" spans="1:10" s="5" customFormat="1">
      <c r="A604" s="6"/>
      <c r="B604" s="3"/>
      <c r="C604" s="17"/>
      <c r="D604" s="17"/>
      <c r="E604" s="12"/>
      <c r="F604" s="19"/>
      <c r="G604" s="10"/>
      <c r="H604" s="11"/>
      <c r="I604" s="11"/>
      <c r="J604" s="6"/>
    </row>
    <row r="605" spans="1:10" s="5" customFormat="1">
      <c r="A605" s="6"/>
      <c r="B605" s="3"/>
      <c r="C605" s="17"/>
      <c r="D605" s="17"/>
      <c r="E605" s="12"/>
      <c r="F605" s="19"/>
      <c r="G605" s="10"/>
      <c r="H605" s="11"/>
      <c r="I605" s="11"/>
      <c r="J605" s="6"/>
    </row>
    <row r="606" spans="1:10" s="5" customFormat="1">
      <c r="A606" s="6"/>
      <c r="B606" s="3"/>
      <c r="C606" s="17"/>
      <c r="D606" s="17"/>
      <c r="E606" s="12"/>
      <c r="F606" s="19"/>
      <c r="G606" s="10"/>
      <c r="H606" s="11"/>
      <c r="I606" s="11"/>
      <c r="J606" s="6"/>
    </row>
    <row r="607" spans="1:10" s="5" customFormat="1">
      <c r="A607" s="6"/>
      <c r="B607" s="3"/>
      <c r="C607" s="17"/>
      <c r="D607" s="17"/>
      <c r="E607" s="12"/>
      <c r="F607" s="19"/>
      <c r="G607" s="10"/>
      <c r="H607" s="11"/>
      <c r="I607" s="11"/>
      <c r="J607" s="6"/>
    </row>
    <row r="608" spans="1:10" s="5" customFormat="1">
      <c r="A608" s="6"/>
      <c r="B608" s="3"/>
      <c r="C608" s="17"/>
      <c r="D608" s="17"/>
      <c r="E608" s="12"/>
      <c r="F608" s="19"/>
      <c r="G608" s="10"/>
      <c r="H608" s="11"/>
      <c r="I608" s="11"/>
      <c r="J608" s="6"/>
    </row>
    <row r="609" spans="1:10" s="5" customFormat="1">
      <c r="A609" s="6"/>
      <c r="B609" s="3"/>
      <c r="C609" s="17"/>
      <c r="D609" s="17"/>
      <c r="E609" s="12"/>
      <c r="F609" s="19"/>
      <c r="G609" s="10"/>
      <c r="H609" s="11"/>
      <c r="I609" s="11"/>
      <c r="J609" s="6"/>
    </row>
    <row r="610" spans="1:10" s="5" customFormat="1">
      <c r="A610" s="6"/>
      <c r="B610" s="3"/>
      <c r="C610" s="17"/>
      <c r="D610" s="17"/>
      <c r="E610" s="12"/>
      <c r="F610" s="19"/>
      <c r="G610" s="10"/>
      <c r="H610" s="11"/>
      <c r="I610" s="11"/>
      <c r="J610" s="6"/>
    </row>
    <row r="611" spans="1:10" s="5" customFormat="1">
      <c r="A611" s="6"/>
      <c r="B611" s="3"/>
      <c r="C611" s="17"/>
      <c r="D611" s="17"/>
      <c r="E611" s="12"/>
      <c r="F611" s="19"/>
      <c r="G611" s="10"/>
      <c r="H611" s="11"/>
      <c r="I611" s="11"/>
      <c r="J611" s="6"/>
    </row>
    <row r="612" spans="1:10" s="5" customFormat="1">
      <c r="A612" s="6"/>
      <c r="B612" s="3"/>
      <c r="C612" s="17"/>
      <c r="D612" s="17"/>
      <c r="E612" s="12"/>
      <c r="F612" s="19"/>
      <c r="G612" s="10"/>
      <c r="H612" s="11"/>
      <c r="I612" s="11"/>
      <c r="J612" s="6"/>
    </row>
    <row r="613" spans="1:10" s="5" customFormat="1">
      <c r="A613" s="6"/>
      <c r="B613" s="3"/>
      <c r="C613" s="17"/>
      <c r="D613" s="17"/>
      <c r="E613" s="12"/>
      <c r="F613" s="19"/>
      <c r="G613" s="10"/>
      <c r="H613" s="11"/>
      <c r="I613" s="11"/>
      <c r="J613" s="6"/>
    </row>
    <row r="614" spans="1:10" s="5" customFormat="1">
      <c r="A614" s="6"/>
      <c r="B614" s="3"/>
      <c r="C614" s="17"/>
      <c r="D614" s="17"/>
      <c r="E614" s="12"/>
      <c r="F614" s="19"/>
      <c r="G614" s="10"/>
      <c r="H614" s="11"/>
      <c r="I614" s="11"/>
      <c r="J614" s="6"/>
    </row>
    <row r="615" spans="1:10" s="5" customFormat="1">
      <c r="A615" s="6"/>
      <c r="B615" s="3"/>
      <c r="C615" s="17"/>
      <c r="D615" s="17"/>
      <c r="E615" s="12"/>
      <c r="F615" s="19"/>
      <c r="G615" s="10"/>
      <c r="H615" s="11"/>
      <c r="I615" s="11"/>
      <c r="J615" s="6"/>
    </row>
    <row r="616" spans="1:10" s="5" customFormat="1">
      <c r="A616" s="6"/>
      <c r="B616" s="3"/>
      <c r="C616" s="17"/>
      <c r="D616" s="17"/>
      <c r="E616" s="12"/>
      <c r="F616" s="19"/>
      <c r="G616" s="10"/>
      <c r="H616" s="11"/>
      <c r="I616" s="11"/>
      <c r="J616" s="6"/>
    </row>
    <row r="617" spans="1:10" s="5" customFormat="1">
      <c r="A617" s="6"/>
      <c r="B617" s="3"/>
      <c r="C617" s="17"/>
      <c r="D617" s="17"/>
      <c r="E617" s="12"/>
      <c r="F617" s="19"/>
      <c r="G617" s="10"/>
      <c r="H617" s="11"/>
      <c r="I617" s="11"/>
      <c r="J617" s="6"/>
    </row>
    <row r="618" spans="1:10" s="5" customFormat="1">
      <c r="A618" s="6"/>
      <c r="B618" s="3"/>
      <c r="C618" s="17"/>
      <c r="D618" s="17"/>
      <c r="E618" s="12"/>
      <c r="F618" s="19"/>
      <c r="G618" s="10"/>
      <c r="H618" s="11"/>
      <c r="I618" s="11"/>
      <c r="J618" s="6"/>
    </row>
    <row r="619" spans="1:10" s="5" customFormat="1">
      <c r="A619" s="6"/>
      <c r="B619" s="3"/>
      <c r="C619" s="17"/>
      <c r="D619" s="17"/>
      <c r="E619" s="12"/>
      <c r="F619" s="19"/>
      <c r="G619" s="10"/>
      <c r="H619" s="11"/>
      <c r="I619" s="11"/>
      <c r="J619" s="6"/>
    </row>
    <row r="620" spans="1:10" s="5" customFormat="1">
      <c r="A620" s="6"/>
      <c r="B620" s="3"/>
      <c r="C620" s="17"/>
      <c r="D620" s="17"/>
      <c r="E620" s="12"/>
      <c r="F620" s="19"/>
      <c r="G620" s="10"/>
      <c r="H620" s="11"/>
      <c r="I620" s="11"/>
      <c r="J620" s="6"/>
    </row>
    <row r="621" spans="1:10" s="5" customFormat="1">
      <c r="A621" s="6"/>
      <c r="B621" s="3"/>
      <c r="C621" s="17"/>
      <c r="D621" s="17"/>
      <c r="E621" s="12"/>
      <c r="F621" s="19"/>
      <c r="G621" s="10"/>
      <c r="H621" s="11"/>
      <c r="I621" s="11"/>
      <c r="J621" s="6"/>
    </row>
    <row r="622" spans="1:10" s="5" customFormat="1">
      <c r="A622" s="6"/>
      <c r="B622" s="3"/>
      <c r="C622" s="17"/>
      <c r="D622" s="17"/>
      <c r="E622" s="12"/>
      <c r="F622" s="19"/>
      <c r="G622" s="10"/>
      <c r="H622" s="11"/>
      <c r="I622" s="11"/>
      <c r="J622" s="6"/>
    </row>
    <row r="623" spans="1:10" s="5" customFormat="1">
      <c r="A623" s="6"/>
      <c r="B623" s="3"/>
      <c r="C623" s="17"/>
      <c r="D623" s="17"/>
      <c r="E623" s="12"/>
      <c r="F623" s="19"/>
      <c r="G623" s="10"/>
      <c r="H623" s="11"/>
      <c r="I623" s="11"/>
      <c r="J623" s="6"/>
    </row>
    <row r="624" spans="1:10" s="5" customFormat="1">
      <c r="A624" s="6"/>
      <c r="B624" s="3"/>
      <c r="C624" s="17"/>
      <c r="D624" s="17"/>
      <c r="E624" s="12"/>
      <c r="F624" s="19"/>
      <c r="G624" s="10"/>
      <c r="H624" s="11"/>
      <c r="I624" s="11"/>
      <c r="J624" s="6"/>
    </row>
    <row r="625" spans="1:10" s="5" customFormat="1">
      <c r="A625" s="6"/>
      <c r="B625" s="3"/>
      <c r="C625" s="17"/>
      <c r="D625" s="17"/>
      <c r="E625" s="12"/>
      <c r="F625" s="19"/>
      <c r="G625" s="10"/>
      <c r="H625" s="11"/>
      <c r="I625" s="11"/>
      <c r="J625" s="6"/>
    </row>
    <row r="626" spans="1:10" s="5" customFormat="1">
      <c r="A626" s="6"/>
      <c r="B626" s="3"/>
      <c r="C626" s="17"/>
      <c r="D626" s="17"/>
      <c r="E626" s="12"/>
      <c r="F626" s="19"/>
      <c r="G626" s="10"/>
      <c r="H626" s="11"/>
      <c r="I626" s="11"/>
      <c r="J626" s="6"/>
    </row>
    <row r="627" spans="1:10" s="5" customFormat="1">
      <c r="A627" s="6"/>
      <c r="B627" s="3"/>
      <c r="C627" s="17"/>
      <c r="D627" s="17"/>
      <c r="E627" s="12"/>
      <c r="F627" s="19"/>
      <c r="G627" s="10"/>
      <c r="H627" s="11"/>
      <c r="I627" s="11"/>
      <c r="J627" s="6"/>
    </row>
    <row r="628" spans="1:10" s="5" customFormat="1">
      <c r="A628" s="6"/>
      <c r="B628" s="3"/>
      <c r="C628" s="17"/>
      <c r="D628" s="17"/>
      <c r="E628" s="12"/>
      <c r="F628" s="19"/>
      <c r="G628" s="10"/>
      <c r="H628" s="11"/>
      <c r="I628" s="11"/>
      <c r="J628" s="6"/>
    </row>
    <row r="629" spans="1:10" s="5" customFormat="1">
      <c r="A629" s="6"/>
      <c r="B629" s="3"/>
      <c r="C629" s="17"/>
      <c r="D629" s="17"/>
      <c r="E629" s="12"/>
      <c r="F629" s="19"/>
      <c r="G629" s="10"/>
      <c r="H629" s="11"/>
      <c r="I629" s="11"/>
      <c r="J629" s="6"/>
    </row>
    <row r="630" spans="1:10" s="5" customFormat="1">
      <c r="A630" s="6"/>
      <c r="B630" s="3"/>
      <c r="C630" s="17"/>
      <c r="D630" s="17"/>
      <c r="E630" s="12"/>
      <c r="F630" s="19"/>
      <c r="G630" s="10"/>
      <c r="H630" s="11"/>
      <c r="I630" s="11"/>
      <c r="J630" s="6"/>
    </row>
    <row r="631" spans="1:10" s="5" customFormat="1">
      <c r="A631" s="6"/>
      <c r="B631" s="3"/>
      <c r="C631" s="17"/>
      <c r="D631" s="17"/>
      <c r="E631" s="12"/>
      <c r="F631" s="19"/>
      <c r="G631" s="10"/>
      <c r="H631" s="11"/>
      <c r="I631" s="11"/>
      <c r="J631" s="6"/>
    </row>
    <row r="632" spans="1:10" s="5" customFormat="1">
      <c r="A632" s="6"/>
      <c r="B632" s="3"/>
      <c r="C632" s="17"/>
      <c r="D632" s="17"/>
      <c r="E632" s="12"/>
      <c r="F632" s="19"/>
      <c r="G632" s="10"/>
      <c r="H632" s="11"/>
      <c r="I632" s="11"/>
      <c r="J632" s="6"/>
    </row>
    <row r="633" spans="1:10" s="5" customFormat="1">
      <c r="A633" s="6"/>
      <c r="B633" s="3"/>
      <c r="C633" s="17"/>
      <c r="D633" s="17"/>
      <c r="E633" s="12"/>
      <c r="F633" s="19"/>
      <c r="G633" s="10"/>
      <c r="H633" s="11"/>
      <c r="I633" s="11"/>
      <c r="J633" s="6"/>
    </row>
    <row r="634" spans="1:10" s="5" customFormat="1">
      <c r="A634" s="6"/>
      <c r="B634" s="3"/>
      <c r="C634" s="17"/>
      <c r="D634" s="17"/>
      <c r="E634" s="12"/>
      <c r="F634" s="19"/>
      <c r="G634" s="10"/>
      <c r="H634" s="11"/>
      <c r="I634" s="11"/>
      <c r="J634" s="6"/>
    </row>
    <row r="635" spans="1:10" s="5" customFormat="1">
      <c r="A635" s="6"/>
      <c r="B635" s="3"/>
      <c r="C635" s="17"/>
      <c r="D635" s="17"/>
      <c r="E635" s="12"/>
      <c r="F635" s="19"/>
      <c r="G635" s="10"/>
      <c r="H635" s="11"/>
      <c r="I635" s="11"/>
      <c r="J635" s="6"/>
    </row>
    <row r="636" spans="1:10" s="5" customFormat="1">
      <c r="A636" s="6"/>
      <c r="B636" s="3"/>
      <c r="C636" s="17"/>
      <c r="D636" s="17"/>
      <c r="E636" s="12"/>
      <c r="F636" s="19"/>
      <c r="G636" s="10"/>
      <c r="H636" s="11"/>
      <c r="I636" s="11"/>
      <c r="J636" s="6"/>
    </row>
    <row r="637" spans="1:10" s="5" customFormat="1">
      <c r="A637" s="6"/>
      <c r="B637" s="3"/>
      <c r="C637" s="17"/>
      <c r="D637" s="17"/>
      <c r="E637" s="12"/>
      <c r="F637" s="19"/>
      <c r="G637" s="10"/>
      <c r="H637" s="11"/>
      <c r="I637" s="11"/>
      <c r="J637" s="6"/>
    </row>
    <row r="638" spans="1:10" s="5" customFormat="1">
      <c r="A638" s="6"/>
      <c r="B638" s="3"/>
      <c r="C638" s="17"/>
      <c r="D638" s="17"/>
      <c r="E638" s="12"/>
      <c r="F638" s="19"/>
      <c r="G638" s="10"/>
      <c r="H638" s="11"/>
      <c r="I638" s="11"/>
      <c r="J638" s="6"/>
    </row>
    <row r="639" spans="1:10" s="5" customFormat="1">
      <c r="A639" s="6"/>
      <c r="B639" s="3"/>
      <c r="C639" s="17"/>
      <c r="D639" s="17"/>
      <c r="E639" s="12"/>
      <c r="F639" s="19"/>
      <c r="G639" s="10"/>
      <c r="H639" s="11"/>
      <c r="I639" s="11"/>
      <c r="J639" s="6"/>
    </row>
    <row r="640" spans="1:10" s="5" customFormat="1">
      <c r="A640" s="6"/>
      <c r="B640" s="3"/>
      <c r="C640" s="17"/>
      <c r="D640" s="17"/>
      <c r="E640" s="12"/>
      <c r="F640" s="19"/>
      <c r="G640" s="10"/>
      <c r="H640" s="11"/>
      <c r="I640" s="11"/>
      <c r="J640" s="6"/>
    </row>
    <row r="641" spans="1:10" s="5" customFormat="1">
      <c r="A641" s="6"/>
      <c r="B641" s="3"/>
      <c r="C641" s="17"/>
      <c r="D641" s="17"/>
      <c r="E641" s="12"/>
      <c r="F641" s="19"/>
      <c r="G641" s="10"/>
      <c r="H641" s="11"/>
      <c r="I641" s="11"/>
      <c r="J641" s="6"/>
    </row>
    <row r="642" spans="1:10" s="5" customFormat="1">
      <c r="A642" s="6"/>
      <c r="B642" s="3"/>
      <c r="C642" s="17"/>
      <c r="D642" s="17"/>
      <c r="E642" s="12"/>
      <c r="F642" s="19"/>
      <c r="G642" s="10"/>
      <c r="H642" s="11"/>
      <c r="I642" s="11"/>
      <c r="J642" s="6"/>
    </row>
    <row r="643" spans="1:10" s="5" customFormat="1">
      <c r="A643" s="6"/>
      <c r="B643" s="3"/>
      <c r="C643" s="17"/>
      <c r="D643" s="17"/>
      <c r="E643" s="12"/>
      <c r="F643" s="19"/>
      <c r="G643" s="10"/>
      <c r="H643" s="11"/>
      <c r="I643" s="11"/>
      <c r="J643" s="6"/>
    </row>
    <row r="644" spans="1:10" s="5" customFormat="1">
      <c r="A644" s="6"/>
      <c r="B644" s="3"/>
      <c r="C644" s="17"/>
      <c r="D644" s="17"/>
      <c r="E644" s="12"/>
      <c r="F644" s="19"/>
      <c r="G644" s="10"/>
      <c r="H644" s="11"/>
      <c r="I644" s="11"/>
      <c r="J644" s="6"/>
    </row>
    <row r="645" spans="1:10" s="5" customFormat="1">
      <c r="A645" s="6"/>
      <c r="B645" s="3"/>
      <c r="C645" s="17"/>
      <c r="D645" s="17"/>
      <c r="E645" s="12"/>
      <c r="F645" s="19"/>
      <c r="G645" s="10"/>
      <c r="H645" s="11"/>
      <c r="I645" s="11"/>
      <c r="J645" s="6"/>
    </row>
    <row r="646" spans="1:10" s="5" customFormat="1">
      <c r="A646" s="6"/>
      <c r="B646" s="3"/>
      <c r="C646" s="17"/>
      <c r="D646" s="17"/>
      <c r="E646" s="12"/>
      <c r="F646" s="19"/>
      <c r="G646" s="10"/>
      <c r="H646" s="11"/>
      <c r="I646" s="11"/>
      <c r="J646" s="6"/>
    </row>
    <row r="647" spans="1:10" s="5" customFormat="1">
      <c r="A647" s="6"/>
      <c r="B647" s="3"/>
      <c r="C647" s="17"/>
      <c r="D647" s="17"/>
      <c r="E647" s="12"/>
      <c r="F647" s="19"/>
      <c r="G647" s="10"/>
      <c r="H647" s="11"/>
      <c r="I647" s="11"/>
      <c r="J647" s="6"/>
    </row>
    <row r="648" spans="1:10" s="5" customFormat="1">
      <c r="A648" s="6"/>
      <c r="B648" s="3"/>
      <c r="C648" s="17"/>
      <c r="D648" s="17"/>
      <c r="E648" s="12"/>
      <c r="F648" s="19"/>
      <c r="G648" s="10"/>
      <c r="H648" s="11"/>
      <c r="I648" s="11"/>
      <c r="J648" s="6"/>
    </row>
    <row r="649" spans="1:10" s="5" customFormat="1">
      <c r="A649" s="6"/>
      <c r="B649" s="3"/>
      <c r="C649" s="17"/>
      <c r="D649" s="17"/>
      <c r="E649" s="12"/>
      <c r="F649" s="19"/>
      <c r="G649" s="10"/>
      <c r="H649" s="11"/>
      <c r="I649" s="11"/>
      <c r="J649" s="6"/>
    </row>
    <row r="650" spans="1:10" s="5" customFormat="1">
      <c r="A650" s="6"/>
      <c r="B650" s="3"/>
      <c r="C650" s="17"/>
      <c r="D650" s="17"/>
      <c r="E650" s="12"/>
      <c r="F650" s="19"/>
      <c r="G650" s="10"/>
      <c r="H650" s="11"/>
      <c r="I650" s="11"/>
      <c r="J650" s="6"/>
    </row>
    <row r="651" spans="1:10" s="5" customFormat="1">
      <c r="A651" s="6"/>
      <c r="B651" s="3"/>
      <c r="C651" s="17"/>
      <c r="D651" s="17"/>
      <c r="E651" s="12"/>
      <c r="F651" s="19"/>
      <c r="G651" s="10"/>
      <c r="H651" s="11"/>
      <c r="I651" s="11"/>
      <c r="J651" s="6"/>
    </row>
    <row r="652" spans="1:10" s="5" customFormat="1">
      <c r="A652" s="6"/>
      <c r="B652" s="3"/>
      <c r="C652" s="17"/>
      <c r="D652" s="17"/>
      <c r="E652" s="12"/>
      <c r="F652" s="19"/>
      <c r="G652" s="10"/>
      <c r="H652" s="11"/>
      <c r="I652" s="11"/>
      <c r="J652" s="6"/>
    </row>
    <row r="653" spans="1:10" s="5" customFormat="1">
      <c r="A653" s="6"/>
      <c r="B653" s="3"/>
      <c r="C653" s="17"/>
      <c r="D653" s="17"/>
      <c r="E653" s="12"/>
      <c r="F653" s="19"/>
      <c r="G653" s="10"/>
      <c r="H653" s="11"/>
      <c r="I653" s="11"/>
      <c r="J653" s="6"/>
    </row>
    <row r="654" spans="1:10" s="5" customFormat="1">
      <c r="A654" s="6"/>
      <c r="B654" s="3"/>
      <c r="C654" s="17"/>
      <c r="D654" s="17"/>
      <c r="E654" s="12"/>
      <c r="F654" s="19"/>
      <c r="G654" s="10"/>
      <c r="H654" s="11"/>
      <c r="I654" s="11"/>
      <c r="J654" s="6"/>
    </row>
    <row r="655" spans="1:10" s="5" customFormat="1">
      <c r="A655" s="6"/>
      <c r="B655" s="3"/>
      <c r="C655" s="17"/>
      <c r="D655" s="17"/>
      <c r="E655" s="12"/>
      <c r="F655" s="19"/>
      <c r="G655" s="10"/>
      <c r="H655" s="11"/>
      <c r="I655" s="11"/>
      <c r="J655" s="6"/>
    </row>
    <row r="656" spans="1:10" s="5" customFormat="1">
      <c r="A656" s="6"/>
      <c r="B656" s="3"/>
      <c r="C656" s="17"/>
      <c r="D656" s="17"/>
      <c r="E656" s="12"/>
      <c r="F656" s="19"/>
      <c r="G656" s="10"/>
      <c r="H656" s="11"/>
      <c r="I656" s="11"/>
      <c r="J656" s="6"/>
    </row>
    <row r="657" spans="1:10" s="5" customFormat="1">
      <c r="A657" s="6"/>
      <c r="B657" s="3"/>
      <c r="C657" s="17"/>
      <c r="D657" s="17"/>
      <c r="E657" s="12"/>
      <c r="F657" s="19"/>
      <c r="G657" s="10"/>
      <c r="H657" s="11"/>
      <c r="I657" s="11"/>
      <c r="J657" s="6"/>
    </row>
    <row r="658" spans="1:10" s="5" customFormat="1">
      <c r="A658" s="6"/>
      <c r="B658" s="3"/>
      <c r="C658" s="17"/>
      <c r="D658" s="17"/>
      <c r="E658" s="12"/>
      <c r="F658" s="19"/>
      <c r="G658" s="10"/>
      <c r="H658" s="11"/>
      <c r="I658" s="11"/>
      <c r="J658" s="6"/>
    </row>
    <row r="659" spans="1:10" s="5" customFormat="1">
      <c r="A659" s="6"/>
      <c r="B659" s="3"/>
      <c r="C659" s="17"/>
      <c r="D659" s="17"/>
      <c r="E659" s="12"/>
      <c r="F659" s="19"/>
      <c r="G659" s="10"/>
      <c r="H659" s="11"/>
      <c r="I659" s="11"/>
      <c r="J659" s="6"/>
    </row>
    <row r="660" spans="1:10" s="5" customFormat="1">
      <c r="A660" s="6"/>
      <c r="B660" s="3"/>
      <c r="C660" s="17"/>
      <c r="D660" s="17"/>
      <c r="E660" s="12"/>
      <c r="F660" s="19"/>
      <c r="G660" s="10"/>
      <c r="H660" s="11"/>
      <c r="I660" s="11"/>
      <c r="J660" s="6"/>
    </row>
    <row r="661" spans="1:10" s="5" customFormat="1">
      <c r="A661" s="6"/>
      <c r="B661" s="3"/>
      <c r="C661" s="17"/>
      <c r="D661" s="17"/>
      <c r="E661" s="12"/>
      <c r="F661" s="19"/>
      <c r="G661" s="10"/>
      <c r="H661" s="11"/>
      <c r="I661" s="11"/>
      <c r="J661" s="6"/>
    </row>
    <row r="662" spans="1:10" s="5" customFormat="1">
      <c r="A662" s="6"/>
      <c r="B662" s="3"/>
      <c r="C662" s="17"/>
      <c r="D662" s="17"/>
      <c r="E662" s="12"/>
      <c r="F662" s="19"/>
      <c r="G662" s="10"/>
      <c r="H662" s="11"/>
      <c r="I662" s="11"/>
      <c r="J662" s="6"/>
    </row>
    <row r="663" spans="1:10" s="5" customFormat="1">
      <c r="A663" s="6"/>
      <c r="B663" s="3"/>
      <c r="C663" s="17"/>
      <c r="D663" s="17"/>
      <c r="E663" s="12"/>
      <c r="F663" s="19"/>
      <c r="G663" s="10"/>
      <c r="H663" s="11"/>
      <c r="I663" s="11"/>
      <c r="J663" s="6"/>
    </row>
    <row r="664" spans="1:10" s="5" customFormat="1">
      <c r="A664" s="6"/>
      <c r="B664" s="3"/>
      <c r="C664" s="17"/>
      <c r="D664" s="17"/>
      <c r="E664" s="12"/>
      <c r="F664" s="19"/>
      <c r="G664" s="10"/>
      <c r="H664" s="11"/>
      <c r="I664" s="11"/>
      <c r="J664" s="6"/>
    </row>
    <row r="665" spans="1:10" s="5" customFormat="1">
      <c r="A665" s="6"/>
      <c r="B665" s="3"/>
      <c r="C665" s="17"/>
      <c r="D665" s="17"/>
      <c r="E665" s="12"/>
      <c r="F665" s="19"/>
      <c r="G665" s="10"/>
      <c r="H665" s="11"/>
      <c r="I665" s="11"/>
      <c r="J665" s="6"/>
    </row>
    <row r="666" spans="1:10" s="5" customFormat="1">
      <c r="A666" s="6"/>
      <c r="B666" s="3"/>
      <c r="C666" s="17"/>
      <c r="D666" s="17"/>
      <c r="E666" s="12"/>
      <c r="F666" s="19"/>
      <c r="G666" s="10"/>
      <c r="H666" s="11"/>
      <c r="I666" s="11"/>
      <c r="J666" s="6"/>
    </row>
    <row r="667" spans="1:10" s="5" customFormat="1">
      <c r="A667" s="6"/>
      <c r="B667" s="3"/>
      <c r="C667" s="17"/>
      <c r="D667" s="17"/>
      <c r="E667" s="12"/>
      <c r="F667" s="19"/>
      <c r="G667" s="10"/>
      <c r="H667" s="11"/>
      <c r="I667" s="11"/>
      <c r="J667" s="6"/>
    </row>
    <row r="668" spans="1:10" s="5" customFormat="1">
      <c r="A668" s="6"/>
      <c r="B668" s="3"/>
      <c r="C668" s="17"/>
      <c r="D668" s="17"/>
      <c r="E668" s="12"/>
      <c r="F668" s="19"/>
      <c r="G668" s="10"/>
      <c r="H668" s="11"/>
      <c r="I668" s="11"/>
      <c r="J668" s="6"/>
    </row>
    <row r="669" spans="1:10" s="5" customFormat="1">
      <c r="A669" s="6"/>
      <c r="B669" s="3"/>
      <c r="C669" s="17"/>
      <c r="D669" s="17"/>
      <c r="E669" s="12"/>
      <c r="F669" s="19"/>
      <c r="G669" s="10"/>
      <c r="H669" s="11"/>
      <c r="I669" s="11"/>
      <c r="J669" s="6"/>
    </row>
    <row r="670" spans="1:10" s="5" customFormat="1">
      <c r="A670" s="6"/>
      <c r="B670" s="3"/>
      <c r="C670" s="17"/>
      <c r="D670" s="17"/>
      <c r="E670" s="12"/>
      <c r="F670" s="19"/>
      <c r="G670" s="10"/>
      <c r="H670" s="11"/>
      <c r="I670" s="11"/>
      <c r="J670" s="6"/>
    </row>
    <row r="671" spans="1:10" s="5" customFormat="1">
      <c r="A671" s="6"/>
      <c r="B671" s="3"/>
      <c r="C671" s="17"/>
      <c r="D671" s="17"/>
      <c r="E671" s="12"/>
      <c r="F671" s="19"/>
      <c r="G671" s="10"/>
      <c r="H671" s="11"/>
      <c r="I671" s="11"/>
      <c r="J671" s="6"/>
    </row>
    <row r="672" spans="1:10" s="5" customFormat="1">
      <c r="A672" s="6"/>
      <c r="B672" s="3"/>
      <c r="C672" s="17"/>
      <c r="D672" s="17"/>
      <c r="E672" s="12"/>
      <c r="F672" s="19"/>
      <c r="G672" s="10"/>
      <c r="H672" s="11"/>
      <c r="I672" s="11"/>
      <c r="J672" s="6"/>
    </row>
    <row r="673" spans="1:10" s="5" customFormat="1">
      <c r="A673" s="6"/>
      <c r="B673" s="3"/>
      <c r="C673" s="17"/>
      <c r="D673" s="17"/>
      <c r="E673" s="12"/>
      <c r="F673" s="19"/>
      <c r="G673" s="10"/>
      <c r="H673" s="11"/>
      <c r="I673" s="11"/>
      <c r="J673" s="6"/>
    </row>
    <row r="674" spans="1:10" s="5" customFormat="1">
      <c r="A674" s="6"/>
      <c r="B674" s="3"/>
      <c r="C674" s="17"/>
      <c r="D674" s="17"/>
      <c r="E674" s="12"/>
      <c r="F674" s="19"/>
      <c r="G674" s="10"/>
      <c r="H674" s="11"/>
      <c r="I674" s="11"/>
      <c r="J674" s="6"/>
    </row>
    <row r="675" spans="1:10" s="5" customFormat="1">
      <c r="A675" s="6"/>
      <c r="B675" s="3"/>
      <c r="C675" s="17"/>
      <c r="D675" s="17"/>
      <c r="E675" s="12"/>
      <c r="F675" s="19"/>
      <c r="G675" s="10"/>
      <c r="H675" s="11"/>
      <c r="I675" s="11"/>
      <c r="J675" s="6"/>
    </row>
    <row r="676" spans="1:10" s="5" customFormat="1">
      <c r="A676" s="6"/>
      <c r="B676" s="3"/>
      <c r="C676" s="17"/>
      <c r="D676" s="17"/>
      <c r="E676" s="12"/>
      <c r="F676" s="19"/>
      <c r="G676" s="10"/>
      <c r="H676" s="11"/>
      <c r="I676" s="11"/>
      <c r="J676" s="6"/>
    </row>
    <row r="677" spans="1:10" s="5" customFormat="1">
      <c r="A677" s="6"/>
      <c r="B677" s="3"/>
      <c r="C677" s="17"/>
      <c r="D677" s="17"/>
      <c r="E677" s="12"/>
      <c r="F677" s="19"/>
      <c r="G677" s="10"/>
      <c r="H677" s="11"/>
      <c r="I677" s="11"/>
      <c r="J677" s="6"/>
    </row>
    <row r="678" spans="1:10" s="5" customFormat="1">
      <c r="A678" s="6"/>
      <c r="B678" s="3"/>
      <c r="C678" s="17"/>
      <c r="D678" s="17"/>
      <c r="E678" s="12"/>
      <c r="F678" s="19"/>
      <c r="G678" s="10"/>
      <c r="H678" s="11"/>
      <c r="I678" s="11"/>
      <c r="J678" s="6"/>
    </row>
    <row r="679" spans="1:10" s="5" customFormat="1">
      <c r="A679" s="6"/>
      <c r="B679" s="3"/>
      <c r="C679" s="17"/>
      <c r="D679" s="17"/>
      <c r="E679" s="12"/>
      <c r="F679" s="19"/>
      <c r="G679" s="10"/>
      <c r="H679" s="11"/>
      <c r="I679" s="11"/>
      <c r="J679" s="6"/>
    </row>
    <row r="680" spans="1:10" s="5" customFormat="1">
      <c r="A680" s="6"/>
      <c r="B680" s="3"/>
      <c r="C680" s="17"/>
      <c r="D680" s="17"/>
      <c r="E680" s="12"/>
      <c r="F680" s="19"/>
      <c r="G680" s="10"/>
      <c r="H680" s="11"/>
      <c r="I680" s="11"/>
      <c r="J680" s="6"/>
    </row>
    <row r="681" spans="1:10" s="5" customFormat="1">
      <c r="A681" s="6"/>
      <c r="B681" s="3"/>
      <c r="C681" s="17"/>
      <c r="D681" s="17"/>
      <c r="E681" s="12"/>
      <c r="F681" s="19"/>
      <c r="G681" s="10"/>
      <c r="H681" s="11"/>
      <c r="I681" s="11"/>
      <c r="J681" s="6"/>
    </row>
    <row r="682" spans="1:10" s="5" customFormat="1">
      <c r="A682" s="6"/>
      <c r="B682" s="3"/>
      <c r="C682" s="17"/>
      <c r="D682" s="17"/>
      <c r="E682" s="12"/>
      <c r="F682" s="19"/>
      <c r="G682" s="10"/>
      <c r="H682" s="11"/>
      <c r="I682" s="11"/>
      <c r="J682" s="6"/>
    </row>
    <row r="683" spans="1:10" s="5" customFormat="1">
      <c r="A683" s="6"/>
      <c r="B683" s="3"/>
      <c r="C683" s="17"/>
      <c r="D683" s="17"/>
      <c r="E683" s="12"/>
      <c r="F683" s="19"/>
      <c r="G683" s="10"/>
      <c r="H683" s="11"/>
      <c r="I683" s="11"/>
      <c r="J683" s="6"/>
    </row>
    <row r="684" spans="1:10" s="5" customFormat="1">
      <c r="A684" s="6"/>
      <c r="B684" s="3"/>
      <c r="C684" s="17"/>
      <c r="D684" s="17"/>
      <c r="E684" s="12"/>
      <c r="F684" s="19"/>
      <c r="G684" s="10"/>
      <c r="H684" s="11"/>
      <c r="I684" s="11"/>
      <c r="J684" s="6"/>
    </row>
    <row r="685" spans="1:10" s="5" customFormat="1">
      <c r="A685" s="6"/>
      <c r="B685" s="3"/>
      <c r="C685" s="17"/>
      <c r="D685" s="17"/>
      <c r="E685" s="12"/>
      <c r="F685" s="19"/>
      <c r="G685" s="10"/>
      <c r="H685" s="11"/>
      <c r="I685" s="11"/>
      <c r="J685" s="6"/>
    </row>
    <row r="686" spans="1:10" s="5" customFormat="1">
      <c r="A686" s="6"/>
      <c r="B686" s="3"/>
      <c r="C686" s="17"/>
      <c r="D686" s="17"/>
      <c r="E686" s="12"/>
      <c r="F686" s="19"/>
      <c r="G686" s="10"/>
      <c r="H686" s="11"/>
      <c r="I686" s="11"/>
      <c r="J686" s="6"/>
    </row>
    <row r="687" spans="1:10" s="5" customFormat="1">
      <c r="A687" s="6"/>
      <c r="B687" s="3"/>
      <c r="C687" s="17"/>
      <c r="D687" s="17"/>
      <c r="E687" s="12"/>
      <c r="F687" s="19"/>
      <c r="G687" s="10"/>
      <c r="H687" s="11"/>
      <c r="I687" s="11"/>
      <c r="J687" s="6"/>
    </row>
    <row r="688" spans="1:10" s="5" customFormat="1">
      <c r="A688" s="6"/>
      <c r="B688" s="3"/>
      <c r="C688" s="17"/>
      <c r="D688" s="17"/>
      <c r="E688" s="12"/>
      <c r="F688" s="19"/>
      <c r="G688" s="10"/>
      <c r="H688" s="11"/>
      <c r="I688" s="11"/>
      <c r="J688" s="6"/>
    </row>
    <row r="689" spans="1:10" s="5" customFormat="1">
      <c r="A689" s="6"/>
      <c r="B689" s="3"/>
      <c r="C689" s="17"/>
      <c r="D689" s="17"/>
      <c r="E689" s="12"/>
      <c r="F689" s="19"/>
      <c r="G689" s="10"/>
      <c r="H689" s="11"/>
      <c r="I689" s="11"/>
      <c r="J689" s="6"/>
    </row>
    <row r="690" spans="1:10" s="5" customFormat="1">
      <c r="A690" s="6"/>
      <c r="B690" s="3"/>
      <c r="C690" s="17"/>
      <c r="D690" s="17"/>
      <c r="E690" s="12"/>
      <c r="F690" s="19"/>
      <c r="G690" s="10"/>
      <c r="H690" s="11"/>
      <c r="I690" s="11"/>
      <c r="J690" s="6"/>
    </row>
    <row r="691" spans="1:10" s="5" customFormat="1">
      <c r="A691" s="6"/>
      <c r="B691" s="3"/>
      <c r="C691" s="17"/>
      <c r="D691" s="17"/>
      <c r="E691" s="12"/>
      <c r="F691" s="19"/>
      <c r="G691" s="10"/>
      <c r="H691" s="11"/>
      <c r="I691" s="11"/>
      <c r="J691" s="6"/>
    </row>
    <row r="692" spans="1:10" s="5" customFormat="1">
      <c r="A692" s="6"/>
      <c r="B692" s="3"/>
      <c r="C692" s="17"/>
      <c r="D692" s="17"/>
      <c r="E692" s="12"/>
      <c r="F692" s="19"/>
      <c r="G692" s="10"/>
      <c r="H692" s="11"/>
      <c r="I692" s="11"/>
      <c r="J692" s="6"/>
    </row>
    <row r="693" spans="1:10" s="5" customFormat="1">
      <c r="A693" s="6"/>
      <c r="B693" s="3"/>
      <c r="C693" s="17"/>
      <c r="D693" s="17"/>
      <c r="E693" s="12"/>
      <c r="F693" s="19"/>
      <c r="G693" s="10"/>
      <c r="H693" s="11"/>
      <c r="I693" s="11"/>
      <c r="J693" s="6"/>
    </row>
    <row r="694" spans="1:10" s="5" customFormat="1">
      <c r="A694" s="6"/>
      <c r="B694" s="3"/>
      <c r="C694" s="17"/>
      <c r="D694" s="17"/>
      <c r="E694" s="12"/>
      <c r="F694" s="19"/>
      <c r="G694" s="10"/>
      <c r="H694" s="11"/>
      <c r="I694" s="11"/>
      <c r="J694" s="6"/>
    </row>
    <row r="695" spans="1:10" s="5" customFormat="1">
      <c r="A695" s="6"/>
      <c r="B695" s="3"/>
      <c r="C695" s="17"/>
      <c r="D695" s="17"/>
      <c r="E695" s="12"/>
      <c r="F695" s="19"/>
      <c r="G695" s="10"/>
      <c r="H695" s="11"/>
      <c r="I695" s="11"/>
      <c r="J695" s="6"/>
    </row>
    <row r="696" spans="1:10" s="5" customFormat="1">
      <c r="A696" s="6"/>
      <c r="B696" s="3"/>
      <c r="C696" s="17"/>
      <c r="D696" s="17"/>
      <c r="E696" s="12"/>
      <c r="F696" s="19"/>
      <c r="G696" s="10"/>
      <c r="H696" s="11"/>
      <c r="I696" s="11"/>
      <c r="J696" s="6"/>
    </row>
    <row r="697" spans="1:10" s="5" customFormat="1">
      <c r="A697" s="6"/>
      <c r="B697" s="3"/>
      <c r="C697" s="17"/>
      <c r="D697" s="17"/>
      <c r="E697" s="12"/>
      <c r="F697" s="19"/>
      <c r="G697" s="10"/>
      <c r="H697" s="11"/>
      <c r="I697" s="11"/>
      <c r="J697" s="6"/>
    </row>
    <row r="698" spans="1:10" s="5" customFormat="1">
      <c r="A698" s="6"/>
      <c r="B698" s="3"/>
      <c r="C698" s="17"/>
      <c r="D698" s="17"/>
      <c r="E698" s="12"/>
      <c r="F698" s="19"/>
      <c r="G698" s="10"/>
      <c r="H698" s="11"/>
      <c r="I698" s="11"/>
      <c r="J698" s="6"/>
    </row>
    <row r="699" spans="1:10" s="5" customFormat="1">
      <c r="A699" s="6"/>
      <c r="B699" s="3"/>
      <c r="C699" s="17"/>
      <c r="D699" s="17"/>
      <c r="E699" s="12"/>
      <c r="F699" s="19"/>
      <c r="G699" s="10"/>
      <c r="H699" s="11"/>
      <c r="I699" s="11"/>
      <c r="J699" s="6"/>
    </row>
    <row r="700" spans="1:10" s="5" customFormat="1">
      <c r="A700" s="6"/>
      <c r="B700" s="3"/>
      <c r="C700" s="17"/>
      <c r="D700" s="17"/>
      <c r="E700" s="12"/>
      <c r="F700" s="19"/>
      <c r="G700" s="10"/>
      <c r="H700" s="11"/>
      <c r="I700" s="11"/>
      <c r="J700" s="6"/>
    </row>
    <row r="701" spans="1:10" s="5" customFormat="1">
      <c r="A701" s="6"/>
      <c r="B701" s="3"/>
      <c r="C701" s="17"/>
      <c r="D701" s="17"/>
      <c r="E701" s="12"/>
      <c r="F701" s="19"/>
      <c r="G701" s="10"/>
      <c r="H701" s="11"/>
      <c r="I701" s="11"/>
      <c r="J701" s="6"/>
    </row>
    <row r="702" spans="1:10" s="5" customFormat="1">
      <c r="A702" s="6"/>
      <c r="B702" s="3"/>
      <c r="C702" s="17"/>
      <c r="D702" s="17"/>
      <c r="E702" s="12"/>
      <c r="F702" s="19"/>
      <c r="G702" s="10"/>
      <c r="H702" s="11"/>
      <c r="I702" s="11"/>
      <c r="J702" s="6"/>
    </row>
    <row r="703" spans="1:10" s="5" customFormat="1">
      <c r="A703" s="6"/>
      <c r="B703" s="3"/>
      <c r="C703" s="17"/>
      <c r="D703" s="17"/>
      <c r="E703" s="12"/>
      <c r="F703" s="19"/>
      <c r="G703" s="10"/>
      <c r="H703" s="11"/>
      <c r="I703" s="11"/>
      <c r="J703" s="6"/>
    </row>
    <row r="704" spans="1:10" s="5" customFormat="1">
      <c r="A704" s="6"/>
      <c r="B704" s="3"/>
      <c r="C704" s="17"/>
      <c r="D704" s="17"/>
      <c r="E704" s="12"/>
      <c r="F704" s="19"/>
      <c r="G704" s="10"/>
      <c r="H704" s="11"/>
      <c r="I704" s="11"/>
      <c r="J704" s="6"/>
    </row>
    <row r="705" spans="1:10" s="5" customFormat="1">
      <c r="A705" s="6"/>
      <c r="B705" s="3"/>
      <c r="C705" s="17"/>
      <c r="D705" s="17"/>
      <c r="E705" s="12"/>
      <c r="F705" s="19"/>
      <c r="G705" s="10"/>
      <c r="H705" s="11"/>
      <c r="I705" s="11"/>
      <c r="J705" s="6"/>
    </row>
    <row r="706" spans="1:10" s="5" customFormat="1">
      <c r="A706" s="6"/>
      <c r="B706" s="3"/>
      <c r="C706" s="17"/>
      <c r="D706" s="17"/>
      <c r="E706" s="12"/>
      <c r="F706" s="19"/>
      <c r="G706" s="10"/>
      <c r="H706" s="11"/>
      <c r="I706" s="11"/>
      <c r="J706" s="6"/>
    </row>
    <row r="707" spans="1:10" s="5" customFormat="1">
      <c r="A707" s="6"/>
      <c r="B707" s="3"/>
      <c r="C707" s="17"/>
      <c r="D707" s="17"/>
      <c r="E707" s="12"/>
      <c r="F707" s="19"/>
      <c r="G707" s="10"/>
      <c r="H707" s="11"/>
      <c r="I707" s="11"/>
      <c r="J707" s="6"/>
    </row>
    <row r="708" spans="1:10" s="5" customFormat="1">
      <c r="A708" s="6"/>
      <c r="B708" s="3"/>
      <c r="C708" s="17"/>
      <c r="D708" s="17"/>
      <c r="E708" s="12"/>
      <c r="F708" s="19"/>
      <c r="G708" s="10"/>
      <c r="H708" s="11"/>
      <c r="I708" s="11"/>
      <c r="J708" s="6"/>
    </row>
    <row r="709" spans="1:10" s="5" customFormat="1">
      <c r="A709" s="6"/>
      <c r="B709" s="3"/>
      <c r="C709" s="17"/>
      <c r="D709" s="17"/>
      <c r="E709" s="12"/>
      <c r="F709" s="19"/>
      <c r="G709" s="10"/>
      <c r="H709" s="11"/>
      <c r="I709" s="11"/>
      <c r="J709" s="6"/>
    </row>
    <row r="710" spans="1:10" s="5" customFormat="1">
      <c r="A710" s="6"/>
      <c r="B710" s="3"/>
      <c r="C710" s="17"/>
      <c r="D710" s="17"/>
      <c r="E710" s="12"/>
      <c r="F710" s="19"/>
      <c r="G710" s="10"/>
      <c r="H710" s="11"/>
      <c r="I710" s="11"/>
      <c r="J710" s="6"/>
    </row>
    <row r="711" spans="1:10" s="5" customFormat="1">
      <c r="A711" s="6"/>
      <c r="B711" s="3"/>
      <c r="C711" s="17"/>
      <c r="D711" s="17"/>
      <c r="E711" s="12"/>
      <c r="F711" s="19"/>
      <c r="G711" s="10"/>
      <c r="H711" s="11"/>
      <c r="I711" s="11"/>
      <c r="J711" s="6"/>
    </row>
    <row r="712" spans="1:10" s="5" customFormat="1">
      <c r="A712" s="6"/>
      <c r="B712" s="3"/>
      <c r="C712" s="17"/>
      <c r="D712" s="17"/>
      <c r="E712" s="12"/>
      <c r="F712" s="19"/>
      <c r="G712" s="10"/>
      <c r="H712" s="11"/>
      <c r="I712" s="11"/>
      <c r="J712" s="6"/>
    </row>
    <row r="713" spans="1:10" s="5" customFormat="1">
      <c r="A713" s="6"/>
      <c r="B713" s="3"/>
      <c r="C713" s="17"/>
      <c r="D713" s="17"/>
      <c r="E713" s="12"/>
      <c r="F713" s="19"/>
      <c r="G713" s="10"/>
      <c r="H713" s="11"/>
      <c r="I713" s="11"/>
      <c r="J713" s="6"/>
    </row>
    <row r="714" spans="1:10" s="5" customFormat="1">
      <c r="A714" s="6"/>
      <c r="B714" s="3"/>
      <c r="C714" s="17"/>
      <c r="D714" s="17"/>
      <c r="E714" s="12"/>
      <c r="F714" s="19"/>
      <c r="G714" s="10"/>
      <c r="H714" s="11"/>
      <c r="I714" s="11"/>
      <c r="J714" s="6"/>
    </row>
    <row r="715" spans="1:10" s="5" customFormat="1">
      <c r="A715" s="6"/>
      <c r="B715" s="3"/>
      <c r="C715" s="17"/>
      <c r="D715" s="17"/>
      <c r="E715" s="12"/>
      <c r="F715" s="19"/>
      <c r="G715" s="10"/>
      <c r="H715" s="11"/>
      <c r="I715" s="11"/>
      <c r="J715" s="6"/>
    </row>
    <row r="716" spans="1:10" s="5" customFormat="1">
      <c r="A716" s="6"/>
      <c r="B716" s="3"/>
      <c r="C716" s="17"/>
      <c r="D716" s="17"/>
      <c r="E716" s="12"/>
      <c r="F716" s="19"/>
      <c r="G716" s="10"/>
      <c r="H716" s="11"/>
      <c r="I716" s="11"/>
      <c r="J716" s="6"/>
    </row>
    <row r="717" spans="1:10" s="5" customFormat="1">
      <c r="A717" s="6"/>
      <c r="B717" s="3"/>
      <c r="C717" s="17"/>
      <c r="D717" s="17"/>
      <c r="E717" s="12"/>
      <c r="F717" s="19"/>
      <c r="G717" s="10"/>
      <c r="H717" s="11"/>
      <c r="I717" s="11"/>
      <c r="J717" s="6"/>
    </row>
    <row r="718" spans="1:10" s="5" customFormat="1">
      <c r="A718" s="6"/>
      <c r="B718" s="3"/>
      <c r="C718" s="17"/>
      <c r="D718" s="17"/>
      <c r="E718" s="12"/>
      <c r="F718" s="19"/>
      <c r="G718" s="10"/>
      <c r="H718" s="11"/>
      <c r="I718" s="11"/>
      <c r="J718" s="6"/>
    </row>
    <row r="719" spans="1:10" s="5" customFormat="1">
      <c r="A719" s="6"/>
      <c r="B719" s="3"/>
      <c r="C719" s="17"/>
      <c r="D719" s="17"/>
      <c r="E719" s="12"/>
      <c r="F719" s="19"/>
      <c r="G719" s="10"/>
      <c r="H719" s="11"/>
      <c r="I719" s="11"/>
      <c r="J719" s="6"/>
    </row>
    <row r="720" spans="1:10" s="5" customFormat="1">
      <c r="A720" s="6"/>
      <c r="B720" s="3"/>
      <c r="C720" s="17"/>
      <c r="D720" s="17"/>
      <c r="E720" s="12"/>
      <c r="F720" s="19"/>
      <c r="G720" s="10"/>
      <c r="H720" s="11"/>
      <c r="I720" s="11"/>
      <c r="J720" s="6"/>
    </row>
    <row r="721" spans="1:10" s="5" customFormat="1">
      <c r="A721" s="6"/>
      <c r="B721" s="3"/>
      <c r="C721" s="17"/>
      <c r="D721" s="17"/>
      <c r="E721" s="12"/>
      <c r="F721" s="19"/>
      <c r="G721" s="10"/>
      <c r="H721" s="11"/>
      <c r="I721" s="11"/>
      <c r="J721" s="6"/>
    </row>
    <row r="722" spans="1:10" s="5" customFormat="1">
      <c r="A722" s="6"/>
      <c r="B722" s="3"/>
      <c r="C722" s="17"/>
      <c r="D722" s="17"/>
      <c r="E722" s="12"/>
      <c r="F722" s="19"/>
      <c r="G722" s="10"/>
      <c r="H722" s="11"/>
      <c r="I722" s="11"/>
      <c r="J722" s="6"/>
    </row>
    <row r="723" spans="1:10" s="5" customFormat="1">
      <c r="A723" s="6"/>
      <c r="B723" s="3"/>
      <c r="C723" s="17"/>
      <c r="D723" s="17"/>
      <c r="E723" s="12"/>
      <c r="F723" s="19"/>
      <c r="G723" s="10"/>
      <c r="H723" s="11"/>
      <c r="I723" s="11"/>
      <c r="J723" s="6"/>
    </row>
    <row r="724" spans="1:10" s="5" customFormat="1">
      <c r="A724" s="6"/>
      <c r="B724" s="3"/>
      <c r="C724" s="17"/>
      <c r="D724" s="17"/>
      <c r="E724" s="12"/>
      <c r="F724" s="19"/>
      <c r="G724" s="10"/>
      <c r="H724" s="11"/>
      <c r="I724" s="11"/>
      <c r="J724" s="6"/>
    </row>
    <row r="725" spans="1:10" s="5" customFormat="1">
      <c r="A725" s="6"/>
      <c r="B725" s="3"/>
      <c r="C725" s="17"/>
      <c r="D725" s="17"/>
      <c r="E725" s="12"/>
      <c r="F725" s="19"/>
      <c r="G725" s="10"/>
      <c r="H725" s="11"/>
      <c r="I725" s="11"/>
      <c r="J725" s="6"/>
    </row>
    <row r="726" spans="1:10" s="5" customFormat="1">
      <c r="A726" s="6"/>
      <c r="B726" s="3"/>
      <c r="C726" s="17"/>
      <c r="D726" s="17"/>
      <c r="E726" s="12"/>
      <c r="F726" s="19"/>
      <c r="G726" s="10"/>
      <c r="H726" s="11"/>
      <c r="I726" s="11"/>
      <c r="J726" s="6"/>
    </row>
    <row r="727" spans="1:10" s="5" customFormat="1">
      <c r="A727" s="6"/>
      <c r="B727" s="3"/>
      <c r="C727" s="17"/>
      <c r="D727" s="17"/>
      <c r="E727" s="12"/>
      <c r="F727" s="19"/>
      <c r="G727" s="10"/>
      <c r="H727" s="11"/>
      <c r="I727" s="11"/>
      <c r="J727" s="6"/>
    </row>
    <row r="728" spans="1:10" s="5" customFormat="1">
      <c r="A728" s="6"/>
      <c r="B728" s="3"/>
      <c r="C728" s="17"/>
      <c r="D728" s="17"/>
      <c r="E728" s="12"/>
      <c r="F728" s="19"/>
      <c r="G728" s="10"/>
      <c r="H728" s="11"/>
      <c r="I728" s="11"/>
      <c r="J728" s="6"/>
    </row>
    <row r="729" spans="1:10" s="5" customFormat="1">
      <c r="A729" s="6"/>
      <c r="B729" s="3"/>
      <c r="C729" s="17"/>
      <c r="D729" s="17"/>
      <c r="E729" s="12"/>
      <c r="F729" s="19"/>
      <c r="G729" s="10"/>
      <c r="H729" s="11"/>
      <c r="I729" s="11"/>
      <c r="J729" s="6"/>
    </row>
    <row r="730" spans="1:10" s="5" customFormat="1">
      <c r="A730" s="6"/>
      <c r="B730" s="3"/>
      <c r="C730" s="17"/>
      <c r="D730" s="17"/>
      <c r="E730" s="12"/>
      <c r="F730" s="19"/>
      <c r="G730" s="10"/>
      <c r="H730" s="11"/>
      <c r="I730" s="11"/>
      <c r="J730" s="6"/>
    </row>
    <row r="731" spans="1:10" s="5" customFormat="1">
      <c r="A731" s="6"/>
      <c r="B731" s="3"/>
      <c r="C731" s="17"/>
      <c r="D731" s="17"/>
      <c r="E731" s="12"/>
      <c r="F731" s="19"/>
      <c r="G731" s="10"/>
      <c r="H731" s="11"/>
      <c r="I731" s="11"/>
      <c r="J731" s="6"/>
    </row>
    <row r="732" spans="1:10" s="5" customFormat="1">
      <c r="A732" s="6"/>
      <c r="B732" s="3"/>
      <c r="C732" s="17"/>
      <c r="D732" s="17"/>
      <c r="E732" s="12"/>
      <c r="F732" s="19"/>
      <c r="G732" s="10"/>
      <c r="H732" s="11"/>
      <c r="I732" s="11"/>
      <c r="J732" s="6"/>
    </row>
    <row r="733" spans="1:10" s="5" customFormat="1">
      <c r="A733" s="6"/>
      <c r="B733" s="3"/>
      <c r="C733" s="17"/>
      <c r="D733" s="17"/>
      <c r="E733" s="12"/>
      <c r="F733" s="19"/>
      <c r="G733" s="10"/>
      <c r="H733" s="11"/>
      <c r="I733" s="11"/>
      <c r="J733" s="6"/>
    </row>
    <row r="734" spans="1:10" s="5" customFormat="1">
      <c r="A734" s="6"/>
      <c r="B734" s="3"/>
      <c r="C734" s="17"/>
      <c r="D734" s="17"/>
      <c r="E734" s="12"/>
      <c r="F734" s="19"/>
      <c r="G734" s="10"/>
      <c r="H734" s="11"/>
      <c r="I734" s="11"/>
      <c r="J734" s="6"/>
    </row>
    <row r="735" spans="1:10" s="5" customFormat="1">
      <c r="A735" s="6"/>
      <c r="B735" s="3"/>
      <c r="C735" s="17"/>
      <c r="D735" s="17"/>
      <c r="E735" s="12"/>
      <c r="F735" s="19"/>
      <c r="G735" s="10"/>
      <c r="H735" s="11"/>
      <c r="I735" s="11"/>
      <c r="J735" s="6"/>
    </row>
    <row r="736" spans="1:10" s="5" customFormat="1">
      <c r="A736" s="6"/>
      <c r="B736" s="3"/>
      <c r="C736" s="17"/>
      <c r="D736" s="17"/>
      <c r="E736" s="12"/>
      <c r="F736" s="19"/>
      <c r="G736" s="10"/>
      <c r="H736" s="11"/>
      <c r="I736" s="11"/>
      <c r="J736" s="6"/>
    </row>
    <row r="737" spans="1:10" s="5" customFormat="1">
      <c r="A737" s="6"/>
      <c r="B737" s="3"/>
      <c r="C737" s="17"/>
      <c r="D737" s="17"/>
      <c r="E737" s="12"/>
      <c r="F737" s="19"/>
      <c r="G737" s="10"/>
      <c r="H737" s="11"/>
      <c r="I737" s="11"/>
      <c r="J737" s="6"/>
    </row>
    <row r="738" spans="1:10" s="5" customFormat="1">
      <c r="A738" s="6"/>
      <c r="B738" s="3"/>
      <c r="C738" s="17"/>
      <c r="D738" s="17"/>
      <c r="E738" s="12"/>
      <c r="F738" s="19"/>
      <c r="G738" s="10"/>
      <c r="H738" s="11"/>
      <c r="I738" s="11"/>
      <c r="J738" s="6"/>
    </row>
    <row r="739" spans="1:10" s="5" customFormat="1">
      <c r="A739" s="6"/>
      <c r="B739" s="3"/>
      <c r="C739" s="17"/>
      <c r="D739" s="17"/>
      <c r="E739" s="12"/>
      <c r="F739" s="19"/>
      <c r="G739" s="10"/>
      <c r="H739" s="11"/>
      <c r="I739" s="11"/>
      <c r="J739" s="6"/>
    </row>
    <row r="740" spans="1:10" s="5" customFormat="1">
      <c r="A740" s="6"/>
      <c r="B740" s="3"/>
      <c r="C740" s="17"/>
      <c r="D740" s="17"/>
      <c r="E740" s="12"/>
      <c r="F740" s="19"/>
      <c r="G740" s="10"/>
      <c r="H740" s="11"/>
      <c r="I740" s="11"/>
      <c r="J740" s="6"/>
    </row>
    <row r="741" spans="1:10" s="5" customFormat="1">
      <c r="A741" s="6"/>
      <c r="B741" s="3"/>
      <c r="C741" s="17"/>
      <c r="D741" s="17"/>
      <c r="E741" s="12"/>
      <c r="F741" s="19"/>
      <c r="G741" s="10"/>
      <c r="H741" s="11"/>
      <c r="I741" s="11"/>
      <c r="J741" s="6"/>
    </row>
    <row r="742" spans="1:10" s="5" customFormat="1">
      <c r="A742" s="6"/>
      <c r="B742" s="3"/>
      <c r="C742" s="17"/>
      <c r="D742" s="17"/>
      <c r="E742" s="12"/>
      <c r="F742" s="19"/>
      <c r="G742" s="10"/>
      <c r="H742" s="11"/>
      <c r="I742" s="11"/>
      <c r="J742" s="6"/>
    </row>
    <row r="743" spans="1:10" s="5" customFormat="1">
      <c r="A743" s="6"/>
      <c r="B743" s="3"/>
      <c r="C743" s="17"/>
      <c r="D743" s="17"/>
      <c r="E743" s="12"/>
      <c r="F743" s="19"/>
      <c r="G743" s="10"/>
      <c r="H743" s="11"/>
      <c r="I743" s="11"/>
      <c r="J743" s="6"/>
    </row>
    <row r="744" spans="1:10" s="5" customFormat="1">
      <c r="A744" s="6"/>
      <c r="B744" s="3"/>
      <c r="C744" s="17"/>
      <c r="D744" s="17"/>
      <c r="E744" s="12"/>
      <c r="F744" s="19"/>
      <c r="G744" s="10"/>
      <c r="H744" s="11"/>
      <c r="I744" s="11"/>
      <c r="J744" s="6"/>
    </row>
    <row r="745" spans="1:10" s="5" customFormat="1">
      <c r="A745" s="6"/>
      <c r="B745" s="3"/>
      <c r="C745" s="17"/>
      <c r="D745" s="17"/>
      <c r="E745" s="12"/>
      <c r="F745" s="19"/>
      <c r="G745" s="10"/>
      <c r="H745" s="11"/>
      <c r="I745" s="11"/>
      <c r="J745" s="6"/>
    </row>
    <row r="746" spans="1:10" s="5" customFormat="1">
      <c r="A746" s="6"/>
      <c r="B746" s="3"/>
      <c r="C746" s="17"/>
      <c r="D746" s="17"/>
      <c r="E746" s="12"/>
      <c r="F746" s="19"/>
      <c r="G746" s="10"/>
      <c r="H746" s="11"/>
      <c r="I746" s="11"/>
      <c r="J746" s="6"/>
    </row>
    <row r="747" spans="1:10" s="5" customFormat="1">
      <c r="A747" s="6"/>
      <c r="B747" s="3"/>
      <c r="C747" s="17"/>
      <c r="D747" s="17"/>
      <c r="E747" s="12"/>
      <c r="F747" s="19"/>
      <c r="G747" s="10"/>
      <c r="H747" s="11"/>
      <c r="I747" s="11"/>
      <c r="J747" s="6"/>
    </row>
    <row r="748" spans="1:10" s="5" customFormat="1">
      <c r="A748" s="6"/>
      <c r="B748" s="3"/>
      <c r="C748" s="17"/>
      <c r="D748" s="17"/>
      <c r="E748" s="12"/>
      <c r="F748" s="19"/>
      <c r="G748" s="10"/>
      <c r="H748" s="11"/>
      <c r="I748" s="11"/>
      <c r="J748" s="6"/>
    </row>
    <row r="749" spans="1:10" s="5" customFormat="1">
      <c r="A749" s="6"/>
      <c r="B749" s="3"/>
      <c r="C749" s="17"/>
      <c r="D749" s="17"/>
      <c r="E749" s="12"/>
      <c r="F749" s="19"/>
      <c r="G749" s="10"/>
      <c r="H749" s="11"/>
      <c r="I749" s="11"/>
      <c r="J749" s="6"/>
    </row>
    <row r="750" spans="1:10" s="5" customFormat="1">
      <c r="A750" s="6"/>
      <c r="B750" s="3"/>
      <c r="C750" s="17"/>
      <c r="D750" s="17"/>
      <c r="E750" s="12"/>
      <c r="F750" s="19"/>
      <c r="G750" s="10"/>
      <c r="H750" s="11"/>
      <c r="I750" s="11"/>
      <c r="J750" s="6"/>
    </row>
    <row r="751" spans="1:10" s="5" customFormat="1">
      <c r="A751" s="6"/>
      <c r="B751" s="3"/>
      <c r="C751" s="17"/>
      <c r="D751" s="17"/>
      <c r="E751" s="12"/>
      <c r="F751" s="19"/>
      <c r="G751" s="10"/>
      <c r="H751" s="11"/>
      <c r="I751" s="11"/>
      <c r="J751" s="6"/>
    </row>
    <row r="752" spans="1:10" s="5" customFormat="1">
      <c r="A752" s="6"/>
      <c r="B752" s="3"/>
      <c r="C752" s="17"/>
      <c r="D752" s="17"/>
      <c r="E752" s="12"/>
      <c r="F752" s="19"/>
      <c r="G752" s="10"/>
      <c r="H752" s="11"/>
      <c r="I752" s="11"/>
      <c r="J752" s="6"/>
    </row>
    <row r="753" spans="1:10" s="5" customFormat="1">
      <c r="A753" s="6"/>
      <c r="B753" s="3"/>
      <c r="C753" s="17"/>
      <c r="D753" s="17"/>
      <c r="E753" s="12"/>
      <c r="F753" s="19"/>
      <c r="G753" s="10"/>
      <c r="H753" s="11"/>
      <c r="I753" s="11"/>
      <c r="J753" s="6"/>
    </row>
    <row r="754" spans="1:10" s="5" customFormat="1">
      <c r="A754" s="6"/>
      <c r="B754" s="3"/>
      <c r="C754" s="17"/>
      <c r="D754" s="17"/>
      <c r="E754" s="12"/>
      <c r="F754" s="19"/>
      <c r="G754" s="10"/>
      <c r="H754" s="11"/>
      <c r="I754" s="11"/>
      <c r="J754" s="6"/>
    </row>
    <row r="755" spans="1:10" s="5" customFormat="1">
      <c r="A755" s="6"/>
      <c r="B755" s="3"/>
      <c r="C755" s="17"/>
      <c r="D755" s="17"/>
      <c r="E755" s="12"/>
      <c r="F755" s="19"/>
      <c r="G755" s="10"/>
      <c r="H755" s="11"/>
      <c r="I755" s="11"/>
      <c r="J755" s="6"/>
    </row>
    <row r="756" spans="1:10" s="5" customFormat="1">
      <c r="A756" s="6"/>
      <c r="B756" s="3"/>
      <c r="C756" s="17"/>
      <c r="D756" s="17"/>
      <c r="E756" s="12"/>
      <c r="F756" s="19"/>
      <c r="G756" s="10"/>
      <c r="H756" s="11"/>
      <c r="I756" s="11"/>
      <c r="J756" s="6"/>
    </row>
    <row r="757" spans="1:10" s="5" customFormat="1">
      <c r="A757" s="6"/>
      <c r="B757" s="3"/>
      <c r="C757" s="17"/>
      <c r="D757" s="17"/>
      <c r="E757" s="12"/>
      <c r="F757" s="19"/>
      <c r="G757" s="10"/>
      <c r="H757" s="11"/>
      <c r="I757" s="11"/>
      <c r="J757" s="6"/>
    </row>
    <row r="758" spans="1:10" s="5" customFormat="1">
      <c r="A758" s="6"/>
      <c r="B758" s="3"/>
      <c r="C758" s="17"/>
      <c r="D758" s="17"/>
      <c r="E758" s="12"/>
      <c r="F758" s="19"/>
      <c r="G758" s="10"/>
      <c r="H758" s="11"/>
      <c r="I758" s="11"/>
      <c r="J758" s="6"/>
    </row>
    <row r="759" spans="1:10" s="5" customFormat="1">
      <c r="A759" s="6"/>
      <c r="B759" s="3"/>
      <c r="C759" s="17"/>
      <c r="D759" s="17"/>
      <c r="E759" s="12"/>
      <c r="F759" s="19"/>
      <c r="G759" s="10"/>
      <c r="H759" s="11"/>
      <c r="I759" s="11"/>
      <c r="J759" s="6"/>
    </row>
    <row r="760" spans="1:10" s="5" customFormat="1">
      <c r="A760" s="6"/>
      <c r="B760" s="3"/>
      <c r="C760" s="17"/>
      <c r="D760" s="17"/>
      <c r="E760" s="12"/>
      <c r="F760" s="19"/>
      <c r="G760" s="10"/>
      <c r="H760" s="11"/>
      <c r="I760" s="11"/>
      <c r="J760" s="6"/>
    </row>
    <row r="761" spans="1:10" s="5" customFormat="1">
      <c r="A761" s="6"/>
      <c r="B761" s="3"/>
      <c r="C761" s="17"/>
      <c r="D761" s="17"/>
      <c r="E761" s="12"/>
      <c r="F761" s="19"/>
      <c r="G761" s="10"/>
      <c r="H761" s="11"/>
      <c r="I761" s="11"/>
      <c r="J761" s="6"/>
    </row>
    <row r="762" spans="1:10" s="5" customFormat="1">
      <c r="A762" s="6"/>
      <c r="B762" s="3"/>
      <c r="C762" s="17"/>
      <c r="D762" s="17"/>
      <c r="E762" s="12"/>
      <c r="F762" s="19"/>
      <c r="G762" s="10"/>
      <c r="H762" s="11"/>
      <c r="I762" s="11"/>
      <c r="J762" s="6"/>
    </row>
    <row r="763" spans="1:10" s="5" customFormat="1">
      <c r="A763" s="6"/>
      <c r="B763" s="3"/>
      <c r="C763" s="17"/>
      <c r="D763" s="17"/>
      <c r="E763" s="12"/>
      <c r="F763" s="19"/>
      <c r="G763" s="10"/>
      <c r="H763" s="11"/>
      <c r="I763" s="11"/>
      <c r="J763" s="6"/>
    </row>
    <row r="764" spans="1:10" s="5" customFormat="1">
      <c r="A764" s="6"/>
      <c r="B764" s="3"/>
      <c r="C764" s="17"/>
      <c r="D764" s="17"/>
      <c r="E764" s="12"/>
      <c r="F764" s="19"/>
      <c r="G764" s="10"/>
      <c r="H764" s="11"/>
      <c r="I764" s="11"/>
      <c r="J764" s="6"/>
    </row>
    <row r="765" spans="1:10" s="5" customFormat="1">
      <c r="A765" s="6"/>
      <c r="B765" s="3"/>
      <c r="C765" s="17"/>
      <c r="D765" s="17"/>
      <c r="E765" s="12"/>
      <c r="F765" s="19"/>
      <c r="G765" s="10"/>
      <c r="H765" s="11"/>
      <c r="I765" s="11"/>
      <c r="J765" s="6"/>
    </row>
    <row r="766" spans="1:10" s="5" customFormat="1">
      <c r="A766" s="6"/>
      <c r="B766" s="3"/>
      <c r="C766" s="17"/>
      <c r="D766" s="17"/>
      <c r="E766" s="12"/>
      <c r="F766" s="19"/>
      <c r="G766" s="10"/>
      <c r="H766" s="11"/>
      <c r="I766" s="11"/>
      <c r="J766" s="6"/>
    </row>
    <row r="767" spans="1:10" s="5" customFormat="1">
      <c r="A767" s="6"/>
      <c r="B767" s="3"/>
      <c r="C767" s="17"/>
      <c r="D767" s="17"/>
      <c r="E767" s="12"/>
      <c r="F767" s="19"/>
      <c r="G767" s="10"/>
      <c r="H767" s="11"/>
      <c r="I767" s="11"/>
      <c r="J767" s="6"/>
    </row>
    <row r="768" spans="1:10" s="5" customFormat="1">
      <c r="A768" s="6"/>
      <c r="B768" s="3"/>
      <c r="C768" s="17"/>
      <c r="D768" s="17"/>
      <c r="E768" s="12"/>
      <c r="F768" s="19"/>
      <c r="G768" s="10"/>
      <c r="H768" s="11"/>
      <c r="I768" s="11"/>
      <c r="J768" s="6"/>
    </row>
    <row r="769" spans="1:10" s="5" customFormat="1">
      <c r="A769" s="6"/>
      <c r="B769" s="3"/>
      <c r="C769" s="17"/>
      <c r="D769" s="17"/>
      <c r="E769" s="12"/>
      <c r="F769" s="19"/>
      <c r="G769" s="10"/>
      <c r="H769" s="11"/>
      <c r="I769" s="11"/>
      <c r="J769" s="6"/>
    </row>
    <row r="770" spans="1:10" s="5" customFormat="1">
      <c r="A770" s="6"/>
      <c r="B770" s="3"/>
      <c r="C770" s="17"/>
      <c r="D770" s="17"/>
      <c r="E770" s="12"/>
      <c r="F770" s="19"/>
      <c r="G770" s="10"/>
      <c r="H770" s="11"/>
      <c r="I770" s="11"/>
      <c r="J770" s="6"/>
    </row>
    <row r="771" spans="1:10" s="5" customFormat="1">
      <c r="A771" s="6"/>
      <c r="B771" s="3"/>
      <c r="C771" s="17"/>
      <c r="D771" s="17"/>
      <c r="E771" s="12"/>
      <c r="F771" s="19"/>
      <c r="G771" s="10"/>
      <c r="H771" s="11"/>
      <c r="I771" s="11"/>
      <c r="J771" s="6"/>
    </row>
    <row r="772" spans="1:10" s="5" customFormat="1">
      <c r="A772" s="6"/>
      <c r="B772" s="3"/>
      <c r="C772" s="17"/>
      <c r="D772" s="17"/>
      <c r="E772" s="12"/>
      <c r="F772" s="19"/>
      <c r="G772" s="10"/>
      <c r="H772" s="11"/>
      <c r="I772" s="11"/>
      <c r="J772" s="6"/>
    </row>
    <row r="773" spans="1:10" s="5" customFormat="1">
      <c r="A773" s="6"/>
      <c r="B773" s="3"/>
      <c r="C773" s="17"/>
      <c r="D773" s="17"/>
      <c r="E773" s="12"/>
      <c r="F773" s="19"/>
      <c r="G773" s="10"/>
      <c r="H773" s="11"/>
      <c r="I773" s="11"/>
      <c r="J773" s="6"/>
    </row>
    <row r="774" spans="1:10" s="5" customFormat="1">
      <c r="A774" s="6"/>
      <c r="B774" s="3"/>
      <c r="C774" s="17"/>
      <c r="D774" s="17"/>
      <c r="E774" s="12"/>
      <c r="F774" s="19"/>
      <c r="G774" s="10"/>
      <c r="H774" s="11"/>
      <c r="I774" s="11"/>
      <c r="J774" s="6"/>
    </row>
    <row r="775" spans="1:10" s="5" customFormat="1">
      <c r="A775" s="6"/>
      <c r="B775" s="3"/>
      <c r="C775" s="17"/>
      <c r="D775" s="17"/>
      <c r="E775" s="12"/>
      <c r="F775" s="19"/>
      <c r="G775" s="10"/>
      <c r="H775" s="11"/>
      <c r="I775" s="11"/>
      <c r="J775" s="6"/>
    </row>
    <row r="776" spans="1:10" s="5" customFormat="1">
      <c r="A776" s="6"/>
      <c r="B776" s="3"/>
      <c r="C776" s="17"/>
      <c r="D776" s="17"/>
      <c r="E776" s="12"/>
      <c r="F776" s="19"/>
      <c r="G776" s="10"/>
      <c r="H776" s="11"/>
      <c r="I776" s="11"/>
      <c r="J776" s="6"/>
    </row>
    <row r="777" spans="1:10" s="5" customFormat="1">
      <c r="A777" s="6"/>
      <c r="B777" s="3"/>
      <c r="C777" s="17"/>
      <c r="D777" s="17"/>
      <c r="E777" s="12"/>
      <c r="F777" s="19"/>
      <c r="G777" s="10"/>
      <c r="H777" s="11"/>
      <c r="I777" s="11"/>
      <c r="J777" s="6"/>
    </row>
    <row r="778" spans="1:10" s="5" customFormat="1">
      <c r="A778" s="6"/>
      <c r="B778" s="3"/>
      <c r="C778" s="17"/>
      <c r="D778" s="17"/>
      <c r="E778" s="12"/>
      <c r="F778" s="19"/>
      <c r="G778" s="10"/>
      <c r="H778" s="11"/>
      <c r="I778" s="11"/>
      <c r="J778" s="6"/>
    </row>
    <row r="779" spans="1:10" s="5" customFormat="1">
      <c r="A779" s="6"/>
      <c r="B779" s="3"/>
      <c r="C779" s="17"/>
      <c r="D779" s="17"/>
      <c r="E779" s="12"/>
      <c r="F779" s="19"/>
      <c r="G779" s="10"/>
      <c r="H779" s="11"/>
      <c r="I779" s="11"/>
      <c r="J779" s="6"/>
    </row>
    <row r="780" spans="1:10" s="5" customFormat="1">
      <c r="A780" s="6"/>
      <c r="B780" s="3"/>
      <c r="C780" s="17"/>
      <c r="D780" s="17"/>
      <c r="E780" s="12"/>
      <c r="F780" s="19"/>
      <c r="G780" s="10"/>
      <c r="H780" s="11"/>
      <c r="I780" s="11"/>
      <c r="J780" s="6"/>
    </row>
    <row r="781" spans="1:10" s="5" customFormat="1">
      <c r="A781" s="6"/>
      <c r="B781" s="3"/>
      <c r="C781" s="17"/>
      <c r="D781" s="17"/>
      <c r="E781" s="12"/>
      <c r="F781" s="19"/>
      <c r="G781" s="10"/>
      <c r="H781" s="11"/>
      <c r="I781" s="11"/>
      <c r="J781" s="6"/>
    </row>
    <row r="782" spans="1:10" s="5" customFormat="1">
      <c r="A782" s="6"/>
      <c r="B782" s="3"/>
      <c r="C782" s="17"/>
      <c r="D782" s="17"/>
      <c r="E782" s="12"/>
      <c r="F782" s="19"/>
      <c r="G782" s="10"/>
      <c r="H782" s="11"/>
      <c r="I782" s="11"/>
      <c r="J782" s="6"/>
    </row>
    <row r="783" spans="1:10" s="5" customFormat="1">
      <c r="A783" s="6"/>
      <c r="B783" s="3"/>
      <c r="C783" s="17"/>
      <c r="D783" s="17"/>
      <c r="E783" s="12"/>
      <c r="F783" s="19"/>
      <c r="G783" s="10"/>
      <c r="H783" s="11"/>
      <c r="I783" s="11"/>
      <c r="J783" s="6"/>
    </row>
    <row r="784" spans="1:10" s="5" customFormat="1">
      <c r="A784" s="6"/>
      <c r="B784" s="3"/>
      <c r="C784" s="17"/>
      <c r="D784" s="17"/>
      <c r="E784" s="12"/>
      <c r="F784" s="19"/>
      <c r="G784" s="10"/>
      <c r="H784" s="11"/>
      <c r="I784" s="11"/>
      <c r="J784" s="6"/>
    </row>
    <row r="785" spans="1:10" s="5" customFormat="1">
      <c r="A785" s="6"/>
      <c r="B785" s="3"/>
      <c r="C785" s="17"/>
      <c r="D785" s="17"/>
      <c r="E785" s="12"/>
      <c r="F785" s="19"/>
      <c r="G785" s="10"/>
      <c r="H785" s="11"/>
      <c r="I785" s="11"/>
      <c r="J785" s="6"/>
    </row>
    <row r="786" spans="1:10" s="5" customFormat="1">
      <c r="A786" s="6"/>
      <c r="B786" s="3"/>
      <c r="C786" s="17"/>
      <c r="D786" s="17"/>
      <c r="E786" s="12"/>
      <c r="F786" s="19"/>
      <c r="G786" s="10"/>
      <c r="H786" s="11"/>
      <c r="I786" s="11"/>
      <c r="J786" s="6"/>
    </row>
    <row r="787" spans="1:10" s="5" customFormat="1">
      <c r="A787" s="6"/>
      <c r="B787" s="3"/>
      <c r="C787" s="17"/>
      <c r="D787" s="17"/>
      <c r="E787" s="12"/>
      <c r="F787" s="19"/>
      <c r="G787" s="10"/>
      <c r="H787" s="11"/>
      <c r="I787" s="11"/>
      <c r="J787" s="6"/>
    </row>
    <row r="788" spans="1:10" s="5" customFormat="1">
      <c r="A788" s="6"/>
      <c r="B788" s="3"/>
      <c r="C788" s="17"/>
      <c r="D788" s="17"/>
      <c r="E788" s="12"/>
      <c r="F788" s="19"/>
      <c r="G788" s="10"/>
      <c r="H788" s="11"/>
      <c r="I788" s="11"/>
      <c r="J788" s="6"/>
    </row>
    <row r="789" spans="1:10" s="5" customFormat="1">
      <c r="A789" s="6"/>
      <c r="B789" s="3"/>
      <c r="C789" s="17"/>
      <c r="D789" s="17"/>
      <c r="E789" s="12"/>
      <c r="F789" s="19"/>
      <c r="G789" s="10"/>
      <c r="H789" s="11"/>
      <c r="I789" s="11"/>
      <c r="J789" s="6"/>
    </row>
    <row r="790" spans="1:10" s="5" customFormat="1">
      <c r="A790" s="6"/>
      <c r="B790" s="3"/>
      <c r="C790" s="17"/>
      <c r="D790" s="17"/>
      <c r="E790" s="12"/>
      <c r="F790" s="19"/>
      <c r="G790" s="10"/>
      <c r="H790" s="11"/>
      <c r="I790" s="11"/>
      <c r="J790" s="6"/>
    </row>
    <row r="791" spans="1:10" s="5" customFormat="1">
      <c r="A791" s="6"/>
      <c r="B791" s="3"/>
      <c r="C791" s="17"/>
      <c r="D791" s="17"/>
      <c r="E791" s="12"/>
      <c r="F791" s="19"/>
      <c r="G791" s="10"/>
      <c r="H791" s="11"/>
      <c r="I791" s="11"/>
      <c r="J791" s="6"/>
    </row>
    <row r="792" spans="1:10" s="5" customFormat="1">
      <c r="A792" s="6"/>
      <c r="B792" s="3"/>
      <c r="C792" s="17"/>
      <c r="D792" s="17"/>
      <c r="E792" s="12"/>
      <c r="F792" s="19"/>
      <c r="G792" s="10"/>
      <c r="H792" s="11"/>
      <c r="I792" s="11"/>
      <c r="J792" s="6"/>
    </row>
    <row r="793" spans="1:10" s="5" customFormat="1">
      <c r="A793" s="6"/>
      <c r="B793" s="3"/>
      <c r="C793" s="17"/>
      <c r="D793" s="17"/>
      <c r="E793" s="12"/>
      <c r="F793" s="19"/>
      <c r="G793" s="10"/>
      <c r="H793" s="11"/>
      <c r="I793" s="11"/>
      <c r="J793" s="6"/>
    </row>
    <row r="794" spans="1:10" s="5" customFormat="1">
      <c r="A794" s="6"/>
      <c r="B794" s="3"/>
      <c r="C794" s="17"/>
      <c r="D794" s="17"/>
      <c r="E794" s="12"/>
      <c r="F794" s="19"/>
      <c r="G794" s="10"/>
      <c r="H794" s="11"/>
      <c r="I794" s="11"/>
      <c r="J794" s="6"/>
    </row>
    <row r="795" spans="1:10" s="5" customFormat="1">
      <c r="A795" s="6"/>
      <c r="B795" s="3"/>
      <c r="C795" s="17"/>
      <c r="D795" s="17"/>
      <c r="E795" s="12"/>
      <c r="F795" s="19"/>
      <c r="G795" s="10"/>
      <c r="H795" s="11"/>
      <c r="I795" s="11"/>
      <c r="J795" s="6"/>
    </row>
    <row r="796" spans="1:10" s="5" customFormat="1">
      <c r="A796" s="6"/>
      <c r="B796" s="3"/>
      <c r="C796" s="17"/>
      <c r="D796" s="17"/>
      <c r="E796" s="12"/>
      <c r="F796" s="19"/>
      <c r="G796" s="10"/>
      <c r="H796" s="11"/>
      <c r="I796" s="11"/>
      <c r="J796" s="6"/>
    </row>
    <row r="797" spans="1:10" s="5" customFormat="1">
      <c r="A797" s="6"/>
      <c r="B797" s="3"/>
      <c r="C797" s="17"/>
      <c r="D797" s="17"/>
      <c r="E797" s="12"/>
      <c r="F797" s="19"/>
      <c r="G797" s="10"/>
      <c r="H797" s="11"/>
      <c r="I797" s="11"/>
      <c r="J797" s="6"/>
    </row>
    <row r="798" spans="1:10" s="5" customFormat="1">
      <c r="A798" s="6"/>
      <c r="B798" s="3"/>
      <c r="C798" s="17"/>
      <c r="D798" s="17"/>
      <c r="E798" s="12"/>
      <c r="F798" s="19"/>
      <c r="G798" s="10"/>
      <c r="H798" s="11"/>
      <c r="I798" s="11"/>
      <c r="J798" s="6"/>
    </row>
    <row r="799" spans="1:10" s="5" customFormat="1">
      <c r="A799" s="6"/>
      <c r="B799" s="3"/>
      <c r="C799" s="17"/>
      <c r="D799" s="17"/>
      <c r="E799" s="12"/>
      <c r="F799" s="19"/>
      <c r="G799" s="10"/>
      <c r="H799" s="11"/>
      <c r="I799" s="11"/>
      <c r="J799" s="6"/>
    </row>
    <row r="800" spans="1:10" s="5" customFormat="1">
      <c r="A800" s="6"/>
      <c r="B800" s="3"/>
      <c r="C800" s="17"/>
      <c r="D800" s="17"/>
      <c r="E800" s="12"/>
      <c r="F800" s="19"/>
      <c r="G800" s="10"/>
      <c r="H800" s="11"/>
      <c r="I800" s="11"/>
      <c r="J800" s="6"/>
    </row>
    <row r="801" spans="1:10" s="5" customFormat="1">
      <c r="A801" s="6"/>
      <c r="B801" s="3"/>
      <c r="C801" s="17"/>
      <c r="D801" s="17"/>
      <c r="E801" s="12"/>
      <c r="F801" s="19"/>
      <c r="G801" s="10"/>
      <c r="H801" s="11"/>
      <c r="I801" s="11"/>
      <c r="J801" s="6"/>
    </row>
    <row r="802" spans="1:10" s="5" customFormat="1">
      <c r="A802" s="6"/>
      <c r="B802" s="3"/>
      <c r="C802" s="17"/>
      <c r="D802" s="17"/>
      <c r="E802" s="12"/>
      <c r="F802" s="19"/>
      <c r="G802" s="10"/>
      <c r="H802" s="11"/>
      <c r="I802" s="11"/>
      <c r="J802" s="6"/>
    </row>
    <row r="803" spans="1:10" s="5" customFormat="1">
      <c r="A803" s="6"/>
      <c r="B803" s="3"/>
      <c r="C803" s="17"/>
      <c r="D803" s="17"/>
      <c r="E803" s="12"/>
      <c r="F803" s="19"/>
      <c r="G803" s="10"/>
      <c r="H803" s="11"/>
      <c r="I803" s="11"/>
      <c r="J803" s="6"/>
    </row>
    <row r="804" spans="1:10" s="5" customFormat="1">
      <c r="A804" s="6"/>
      <c r="B804" s="3"/>
      <c r="C804" s="17"/>
      <c r="D804" s="17"/>
      <c r="E804" s="12"/>
      <c r="F804" s="19"/>
      <c r="G804" s="10"/>
      <c r="H804" s="11"/>
      <c r="I804" s="11"/>
      <c r="J804" s="6"/>
    </row>
    <row r="805" spans="1:10" s="5" customFormat="1">
      <c r="A805" s="6"/>
      <c r="B805" s="3"/>
      <c r="C805" s="17"/>
      <c r="D805" s="17"/>
      <c r="E805" s="12"/>
      <c r="F805" s="19"/>
      <c r="G805" s="10"/>
      <c r="H805" s="11"/>
      <c r="I805" s="11"/>
      <c r="J805" s="6"/>
    </row>
    <row r="806" spans="1:10" s="5" customFormat="1">
      <c r="A806" s="6"/>
      <c r="B806" s="3"/>
      <c r="C806" s="17"/>
      <c r="D806" s="17"/>
      <c r="E806" s="12"/>
      <c r="F806" s="19"/>
      <c r="G806" s="10"/>
      <c r="H806" s="11"/>
      <c r="I806" s="11"/>
      <c r="J806" s="6"/>
    </row>
    <row r="807" spans="1:10" s="5" customFormat="1">
      <c r="A807" s="6"/>
      <c r="B807" s="3"/>
      <c r="C807" s="17"/>
      <c r="D807" s="17"/>
      <c r="E807" s="12"/>
      <c r="F807" s="19"/>
      <c r="G807" s="10"/>
      <c r="H807" s="11"/>
      <c r="I807" s="11"/>
      <c r="J807" s="6"/>
    </row>
    <row r="808" spans="1:10" s="5" customFormat="1">
      <c r="A808" s="6"/>
      <c r="B808" s="3"/>
      <c r="C808" s="17"/>
      <c r="D808" s="17"/>
      <c r="E808" s="12"/>
      <c r="F808" s="19"/>
      <c r="G808" s="10"/>
      <c r="H808" s="11"/>
      <c r="I808" s="11"/>
      <c r="J808" s="6"/>
    </row>
    <row r="809" spans="1:10" s="5" customFormat="1">
      <c r="A809" s="6"/>
      <c r="B809" s="3"/>
      <c r="C809" s="17"/>
      <c r="D809" s="17"/>
      <c r="E809" s="12"/>
      <c r="F809" s="19"/>
      <c r="G809" s="10"/>
      <c r="H809" s="11"/>
      <c r="I809" s="11"/>
      <c r="J809" s="6"/>
    </row>
    <row r="810" spans="1:10" s="5" customFormat="1">
      <c r="A810" s="6"/>
      <c r="B810" s="3"/>
      <c r="C810" s="17"/>
      <c r="D810" s="17"/>
      <c r="E810" s="12"/>
      <c r="F810" s="19"/>
      <c r="G810" s="10"/>
      <c r="H810" s="11"/>
      <c r="I810" s="11"/>
      <c r="J810" s="6"/>
    </row>
    <row r="811" spans="1:10" s="5" customFormat="1">
      <c r="A811" s="6"/>
      <c r="B811" s="3"/>
      <c r="C811" s="17"/>
      <c r="D811" s="17"/>
      <c r="E811" s="12"/>
      <c r="F811" s="19"/>
      <c r="G811" s="10"/>
      <c r="H811" s="11"/>
      <c r="I811" s="11"/>
      <c r="J811" s="6"/>
    </row>
    <row r="812" spans="1:10" s="5" customFormat="1">
      <c r="A812" s="6"/>
      <c r="B812" s="3"/>
      <c r="C812" s="17"/>
      <c r="D812" s="17"/>
      <c r="E812" s="12"/>
      <c r="F812" s="19"/>
      <c r="G812" s="10"/>
      <c r="H812" s="11"/>
      <c r="I812" s="11"/>
      <c r="J812" s="6"/>
    </row>
    <row r="813" spans="1:10" s="5" customFormat="1">
      <c r="A813" s="6"/>
      <c r="B813" s="3"/>
      <c r="C813" s="17"/>
      <c r="D813" s="17"/>
      <c r="E813" s="12"/>
      <c r="F813" s="19"/>
      <c r="G813" s="10"/>
      <c r="H813" s="11"/>
      <c r="I813" s="11"/>
      <c r="J813" s="6"/>
    </row>
    <row r="814" spans="1:10" s="5" customFormat="1">
      <c r="A814" s="6"/>
      <c r="B814" s="3"/>
      <c r="C814" s="17"/>
      <c r="D814" s="17"/>
      <c r="E814" s="12"/>
      <c r="F814" s="19"/>
      <c r="G814" s="10"/>
      <c r="H814" s="11"/>
      <c r="I814" s="11"/>
      <c r="J814" s="6"/>
    </row>
    <row r="815" spans="1:10" s="5" customFormat="1">
      <c r="A815" s="6"/>
      <c r="B815" s="3"/>
      <c r="C815" s="17"/>
      <c r="D815" s="17"/>
      <c r="E815" s="12"/>
      <c r="F815" s="19"/>
      <c r="G815" s="10"/>
      <c r="H815" s="11"/>
      <c r="I815" s="11"/>
      <c r="J815" s="6"/>
    </row>
    <row r="816" spans="1:10" s="5" customFormat="1">
      <c r="A816" s="6"/>
      <c r="B816" s="3"/>
      <c r="C816" s="17"/>
      <c r="D816" s="17"/>
      <c r="E816" s="12"/>
      <c r="F816" s="19"/>
      <c r="G816" s="10"/>
      <c r="H816" s="11"/>
      <c r="I816" s="11"/>
      <c r="J816" s="6"/>
    </row>
    <row r="817" spans="1:10" s="5" customFormat="1">
      <c r="A817" s="6"/>
      <c r="B817" s="3"/>
      <c r="C817" s="17"/>
      <c r="D817" s="17"/>
      <c r="E817" s="12"/>
      <c r="F817" s="19"/>
      <c r="G817" s="10"/>
      <c r="H817" s="11"/>
      <c r="I817" s="11"/>
      <c r="J817" s="6"/>
    </row>
    <row r="818" spans="1:10" s="5" customFormat="1">
      <c r="A818" s="6"/>
      <c r="B818" s="3"/>
      <c r="C818" s="17"/>
      <c r="D818" s="17"/>
      <c r="E818" s="12"/>
      <c r="F818" s="19"/>
      <c r="G818" s="10"/>
      <c r="H818" s="11"/>
      <c r="I818" s="11"/>
      <c r="J818" s="6"/>
    </row>
    <row r="819" spans="1:10" s="5" customFormat="1">
      <c r="A819" s="6"/>
      <c r="B819" s="3"/>
      <c r="C819" s="17"/>
      <c r="D819" s="17"/>
      <c r="E819" s="12"/>
      <c r="F819" s="19"/>
      <c r="G819" s="10"/>
      <c r="H819" s="11"/>
      <c r="I819" s="11"/>
      <c r="J819" s="6"/>
    </row>
    <row r="820" spans="1:10" s="5" customFormat="1">
      <c r="A820" s="6"/>
      <c r="B820" s="3"/>
      <c r="C820" s="17"/>
      <c r="D820" s="17"/>
      <c r="E820" s="12"/>
      <c r="F820" s="19"/>
      <c r="G820" s="10"/>
      <c r="H820" s="11"/>
      <c r="I820" s="11"/>
      <c r="J820" s="6"/>
    </row>
    <row r="821" spans="1:10" s="5" customFormat="1">
      <c r="A821" s="6"/>
      <c r="B821" s="3"/>
      <c r="C821" s="17"/>
      <c r="D821" s="17"/>
      <c r="E821" s="12"/>
      <c r="F821" s="19"/>
      <c r="G821" s="10"/>
      <c r="H821" s="11"/>
      <c r="I821" s="11"/>
      <c r="J821" s="6"/>
    </row>
    <row r="822" spans="1:10" s="5" customFormat="1">
      <c r="A822" s="6"/>
      <c r="B822" s="3"/>
      <c r="C822" s="17"/>
      <c r="D822" s="17"/>
      <c r="E822" s="12"/>
      <c r="F822" s="19"/>
      <c r="G822" s="10"/>
      <c r="H822" s="11"/>
      <c r="I822" s="11"/>
      <c r="J822" s="6"/>
    </row>
    <row r="823" spans="1:10" s="5" customFormat="1">
      <c r="A823" s="6"/>
      <c r="B823" s="3"/>
      <c r="C823" s="17"/>
      <c r="D823" s="17"/>
      <c r="E823" s="12"/>
      <c r="F823" s="19"/>
      <c r="G823" s="10"/>
      <c r="H823" s="11"/>
      <c r="I823" s="11"/>
      <c r="J823" s="6"/>
    </row>
    <row r="824" spans="1:10" s="5" customFormat="1">
      <c r="A824" s="6"/>
      <c r="B824" s="3"/>
      <c r="C824" s="17"/>
      <c r="D824" s="17"/>
      <c r="E824" s="12"/>
      <c r="F824" s="19"/>
      <c r="G824" s="10"/>
      <c r="H824" s="11"/>
      <c r="I824" s="11"/>
      <c r="J824" s="6"/>
    </row>
    <row r="825" spans="1:10" s="5" customFormat="1">
      <c r="A825" s="6"/>
      <c r="B825" s="3"/>
      <c r="C825" s="17"/>
      <c r="D825" s="17"/>
      <c r="E825" s="12"/>
      <c r="F825" s="19"/>
      <c r="G825" s="10"/>
      <c r="H825" s="11"/>
      <c r="I825" s="11"/>
      <c r="J825" s="6"/>
    </row>
    <row r="826" spans="1:10" s="5" customFormat="1">
      <c r="A826" s="6"/>
      <c r="B826" s="3"/>
      <c r="C826" s="17"/>
      <c r="D826" s="17"/>
      <c r="E826" s="12"/>
      <c r="F826" s="19"/>
      <c r="G826" s="10"/>
      <c r="H826" s="11"/>
      <c r="I826" s="11"/>
      <c r="J826" s="6"/>
    </row>
    <row r="827" spans="1:10" s="5" customFormat="1">
      <c r="A827" s="6"/>
      <c r="B827" s="3"/>
      <c r="C827" s="17"/>
      <c r="D827" s="17"/>
      <c r="E827" s="12"/>
      <c r="F827" s="19"/>
      <c r="G827" s="10"/>
      <c r="H827" s="11"/>
      <c r="I827" s="11"/>
      <c r="J827" s="6"/>
    </row>
    <row r="828" spans="1:10" s="5" customFormat="1">
      <c r="A828" s="6"/>
      <c r="B828" s="3"/>
      <c r="C828" s="17"/>
      <c r="D828" s="17"/>
      <c r="E828" s="12"/>
      <c r="F828" s="19"/>
      <c r="G828" s="10"/>
      <c r="H828" s="11"/>
      <c r="I828" s="11"/>
      <c r="J828" s="6"/>
    </row>
    <row r="829" spans="1:10" s="5" customFormat="1">
      <c r="A829" s="6"/>
      <c r="B829" s="3"/>
      <c r="C829" s="17"/>
      <c r="D829" s="17"/>
      <c r="E829" s="12"/>
      <c r="F829" s="19"/>
      <c r="G829" s="10"/>
      <c r="H829" s="11"/>
      <c r="I829" s="11"/>
      <c r="J829" s="6"/>
    </row>
    <row r="830" spans="1:10" s="5" customFormat="1">
      <c r="A830" s="6"/>
      <c r="B830" s="3"/>
      <c r="C830" s="17"/>
      <c r="D830" s="17"/>
      <c r="E830" s="12"/>
      <c r="F830" s="19"/>
      <c r="G830" s="10"/>
      <c r="H830" s="11"/>
      <c r="I830" s="11"/>
      <c r="J830" s="6"/>
    </row>
    <row r="831" spans="1:10" s="5" customFormat="1">
      <c r="A831" s="6"/>
      <c r="B831" s="3"/>
      <c r="C831" s="17"/>
      <c r="D831" s="17"/>
      <c r="E831" s="12"/>
      <c r="F831" s="19"/>
      <c r="G831" s="10"/>
      <c r="H831" s="11"/>
      <c r="I831" s="11"/>
      <c r="J831" s="6"/>
    </row>
    <row r="832" spans="1:10" s="5" customFormat="1">
      <c r="A832" s="6"/>
      <c r="B832" s="3"/>
      <c r="C832" s="17"/>
      <c r="D832" s="17"/>
      <c r="E832" s="12"/>
      <c r="F832" s="19"/>
      <c r="G832" s="10"/>
      <c r="H832" s="11"/>
      <c r="I832" s="11"/>
      <c r="J832" s="6"/>
    </row>
    <row r="833" spans="1:10" s="5" customFormat="1">
      <c r="A833" s="6"/>
      <c r="B833" s="3"/>
      <c r="C833" s="17"/>
      <c r="D833" s="17"/>
      <c r="E833" s="12"/>
      <c r="F833" s="19"/>
      <c r="G833" s="10"/>
      <c r="H833" s="11"/>
      <c r="I833" s="11"/>
      <c r="J833" s="6"/>
    </row>
    <row r="834" spans="1:10" s="5" customFormat="1">
      <c r="A834" s="6"/>
      <c r="B834" s="3"/>
      <c r="C834" s="17"/>
      <c r="D834" s="17"/>
      <c r="E834" s="12"/>
      <c r="F834" s="19"/>
      <c r="G834" s="10"/>
      <c r="H834" s="11"/>
      <c r="I834" s="11"/>
      <c r="J834" s="6"/>
    </row>
    <row r="835" spans="1:10" s="5" customFormat="1">
      <c r="A835" s="6"/>
      <c r="B835" s="3"/>
      <c r="C835" s="17"/>
      <c r="D835" s="17"/>
      <c r="E835" s="12"/>
      <c r="F835" s="19"/>
      <c r="G835" s="10"/>
      <c r="H835" s="11"/>
      <c r="I835" s="11"/>
      <c r="J835" s="6"/>
    </row>
    <row r="836" spans="1:10" s="5" customFormat="1">
      <c r="A836" s="6"/>
      <c r="B836" s="3"/>
      <c r="C836" s="17"/>
      <c r="D836" s="17"/>
      <c r="E836" s="12"/>
      <c r="F836" s="19"/>
      <c r="G836" s="10"/>
      <c r="H836" s="11"/>
      <c r="I836" s="11"/>
      <c r="J836" s="6"/>
    </row>
    <row r="837" spans="1:10" s="5" customFormat="1">
      <c r="A837" s="6"/>
      <c r="B837" s="3"/>
      <c r="C837" s="17"/>
      <c r="D837" s="17"/>
      <c r="E837" s="12"/>
      <c r="F837" s="19"/>
      <c r="G837" s="10"/>
      <c r="H837" s="11"/>
      <c r="I837" s="11"/>
      <c r="J837" s="6"/>
    </row>
    <row r="838" spans="1:10" s="5" customFormat="1">
      <c r="A838" s="6"/>
      <c r="B838" s="3"/>
      <c r="C838" s="17"/>
      <c r="D838" s="17"/>
      <c r="E838" s="12"/>
      <c r="F838" s="19"/>
      <c r="G838" s="10"/>
      <c r="H838" s="11"/>
      <c r="I838" s="11"/>
      <c r="J838" s="6"/>
    </row>
    <row r="839" spans="1:10" s="5" customFormat="1">
      <c r="A839" s="6"/>
      <c r="B839" s="3"/>
      <c r="C839" s="17"/>
      <c r="D839" s="17"/>
      <c r="E839" s="12"/>
      <c r="F839" s="19"/>
      <c r="G839" s="10"/>
      <c r="H839" s="11"/>
      <c r="I839" s="11"/>
      <c r="J839" s="6"/>
    </row>
    <row r="840" spans="1:10" s="5" customFormat="1">
      <c r="A840" s="6"/>
      <c r="B840" s="3"/>
      <c r="C840" s="17"/>
      <c r="D840" s="17"/>
      <c r="E840" s="12"/>
      <c r="F840" s="19"/>
      <c r="G840" s="10"/>
      <c r="H840" s="11"/>
      <c r="I840" s="11"/>
      <c r="J840" s="6"/>
    </row>
    <row r="841" spans="1:10" s="5" customFormat="1">
      <c r="A841" s="6"/>
      <c r="B841" s="3"/>
      <c r="C841" s="17"/>
      <c r="D841" s="17"/>
      <c r="E841" s="12"/>
      <c r="F841" s="19"/>
      <c r="G841" s="10"/>
      <c r="H841" s="11"/>
      <c r="I841" s="11"/>
      <c r="J841" s="6"/>
    </row>
    <row r="842" spans="1:10" s="5" customFormat="1">
      <c r="A842" s="6"/>
      <c r="B842" s="3"/>
      <c r="C842" s="17"/>
      <c r="D842" s="17"/>
      <c r="E842" s="12"/>
      <c r="F842" s="19"/>
      <c r="G842" s="10"/>
      <c r="H842" s="11"/>
      <c r="I842" s="11"/>
      <c r="J842" s="6"/>
    </row>
    <row r="843" spans="1:10" s="5" customFormat="1">
      <c r="A843" s="6"/>
      <c r="B843" s="3"/>
      <c r="C843" s="17"/>
      <c r="D843" s="17"/>
      <c r="E843" s="12"/>
      <c r="F843" s="19"/>
      <c r="G843" s="10"/>
      <c r="H843" s="11"/>
      <c r="I843" s="11"/>
      <c r="J843" s="6"/>
    </row>
    <row r="844" spans="1:10" s="5" customFormat="1">
      <c r="A844" s="6"/>
      <c r="B844" s="3"/>
      <c r="C844" s="17"/>
      <c r="D844" s="17"/>
      <c r="E844" s="12"/>
      <c r="F844" s="19"/>
      <c r="G844" s="10"/>
      <c r="H844" s="11"/>
      <c r="I844" s="11"/>
      <c r="J844" s="6"/>
    </row>
    <row r="845" spans="1:10" s="5" customFormat="1">
      <c r="A845" s="6"/>
      <c r="B845" s="3"/>
      <c r="C845" s="17"/>
      <c r="D845" s="17"/>
      <c r="E845" s="12"/>
      <c r="F845" s="19"/>
      <c r="G845" s="10"/>
      <c r="H845" s="11"/>
      <c r="I845" s="11"/>
      <c r="J845" s="6"/>
    </row>
    <row r="846" spans="1:10" s="5" customFormat="1">
      <c r="A846" s="6"/>
      <c r="B846" s="3"/>
      <c r="C846" s="17"/>
      <c r="D846" s="17"/>
      <c r="E846" s="12"/>
      <c r="F846" s="19"/>
      <c r="G846" s="10"/>
      <c r="H846" s="11"/>
      <c r="I846" s="11"/>
      <c r="J846" s="6"/>
    </row>
    <row r="847" spans="1:10" s="5" customFormat="1">
      <c r="A847" s="6"/>
      <c r="B847" s="3"/>
      <c r="C847" s="17"/>
      <c r="D847" s="17"/>
      <c r="E847" s="12"/>
      <c r="F847" s="19"/>
      <c r="G847" s="10"/>
      <c r="H847" s="11"/>
      <c r="I847" s="11"/>
      <c r="J847" s="6"/>
    </row>
    <row r="848" spans="1:10" s="5" customFormat="1">
      <c r="A848" s="6"/>
      <c r="B848" s="3"/>
      <c r="C848" s="17"/>
      <c r="D848" s="17"/>
      <c r="E848" s="12"/>
      <c r="F848" s="19"/>
      <c r="G848" s="10"/>
      <c r="H848" s="11"/>
      <c r="I848" s="11"/>
      <c r="J848" s="6"/>
    </row>
    <row r="849" spans="1:10" s="5" customFormat="1">
      <c r="A849" s="6"/>
      <c r="B849" s="3"/>
      <c r="C849" s="17"/>
      <c r="D849" s="17"/>
      <c r="E849" s="12"/>
      <c r="F849" s="19"/>
      <c r="G849" s="10"/>
      <c r="H849" s="11"/>
      <c r="I849" s="11"/>
      <c r="J849" s="6"/>
    </row>
    <row r="850" spans="1:10" s="5" customFormat="1">
      <c r="A850" s="6"/>
      <c r="B850" s="3"/>
      <c r="C850" s="17"/>
      <c r="D850" s="17"/>
      <c r="E850" s="12"/>
      <c r="F850" s="19"/>
      <c r="G850" s="10"/>
      <c r="H850" s="11"/>
      <c r="I850" s="11"/>
      <c r="J850" s="6"/>
    </row>
    <row r="851" spans="1:10" s="5" customFormat="1">
      <c r="A851" s="6"/>
      <c r="B851" s="3"/>
      <c r="C851" s="17"/>
      <c r="D851" s="17"/>
      <c r="E851" s="12"/>
      <c r="F851" s="19"/>
      <c r="G851" s="10"/>
      <c r="H851" s="11"/>
      <c r="I851" s="11"/>
      <c r="J851" s="6"/>
    </row>
    <row r="852" spans="1:10" s="5" customFormat="1">
      <c r="A852" s="6"/>
      <c r="B852" s="3"/>
      <c r="C852" s="17"/>
      <c r="D852" s="17"/>
      <c r="E852" s="12"/>
      <c r="F852" s="19"/>
      <c r="G852" s="10"/>
      <c r="H852" s="11"/>
      <c r="I852" s="11"/>
      <c r="J852" s="6"/>
    </row>
    <row r="853" spans="1:10" s="5" customFormat="1">
      <c r="A853" s="6"/>
      <c r="B853" s="3"/>
      <c r="C853" s="17"/>
      <c r="D853" s="17"/>
      <c r="E853" s="12"/>
      <c r="F853" s="19"/>
      <c r="G853" s="10"/>
      <c r="H853" s="11"/>
      <c r="I853" s="11"/>
      <c r="J853" s="6"/>
    </row>
    <row r="854" spans="1:10" s="5" customFormat="1">
      <c r="A854" s="6"/>
      <c r="B854" s="3"/>
      <c r="C854" s="17"/>
      <c r="D854" s="17"/>
      <c r="E854" s="12"/>
      <c r="F854" s="19"/>
      <c r="G854" s="10"/>
      <c r="H854" s="11"/>
      <c r="I854" s="11"/>
      <c r="J854" s="6"/>
    </row>
    <row r="855" spans="1:10" s="5" customFormat="1">
      <c r="A855" s="6"/>
      <c r="B855" s="3"/>
      <c r="C855" s="17"/>
      <c r="D855" s="17"/>
      <c r="E855" s="12"/>
      <c r="F855" s="19"/>
      <c r="G855" s="10"/>
      <c r="H855" s="11"/>
      <c r="I855" s="11"/>
      <c r="J855" s="6"/>
    </row>
    <row r="856" spans="1:10" s="5" customFormat="1">
      <c r="A856" s="6"/>
      <c r="B856" s="3"/>
      <c r="C856" s="17"/>
      <c r="D856" s="17"/>
      <c r="E856" s="12"/>
      <c r="F856" s="19"/>
      <c r="G856" s="10"/>
      <c r="H856" s="11"/>
      <c r="I856" s="11"/>
      <c r="J856" s="6"/>
    </row>
    <row r="857" spans="1:10" s="5" customFormat="1">
      <c r="A857" s="6"/>
      <c r="B857" s="3"/>
      <c r="C857" s="17"/>
      <c r="D857" s="17"/>
      <c r="E857" s="12"/>
      <c r="F857" s="19"/>
      <c r="G857" s="10"/>
      <c r="H857" s="11"/>
      <c r="I857" s="11"/>
      <c r="J857" s="6"/>
    </row>
    <row r="858" spans="1:10" s="5" customFormat="1">
      <c r="A858" s="6"/>
      <c r="B858" s="3"/>
      <c r="C858" s="17"/>
      <c r="D858" s="17"/>
      <c r="E858" s="12"/>
      <c r="F858" s="19"/>
      <c r="G858" s="10"/>
      <c r="H858" s="11"/>
      <c r="I858" s="11"/>
      <c r="J858" s="6"/>
    </row>
    <row r="859" spans="1:10" s="5" customFormat="1">
      <c r="A859" s="6"/>
      <c r="B859" s="3"/>
      <c r="C859" s="17"/>
      <c r="D859" s="17"/>
      <c r="E859" s="12"/>
      <c r="F859" s="19"/>
      <c r="G859" s="10"/>
      <c r="H859" s="11"/>
      <c r="I859" s="11"/>
      <c r="J859" s="6"/>
    </row>
    <row r="860" spans="1:10" s="5" customFormat="1">
      <c r="A860" s="6"/>
      <c r="B860" s="3"/>
      <c r="C860" s="17"/>
      <c r="D860" s="17"/>
      <c r="E860" s="12"/>
      <c r="F860" s="19"/>
      <c r="G860" s="10"/>
      <c r="H860" s="11"/>
      <c r="I860" s="11"/>
      <c r="J860" s="6"/>
    </row>
    <row r="861" spans="1:10" s="5" customFormat="1">
      <c r="A861" s="6"/>
      <c r="B861" s="3"/>
      <c r="C861" s="17"/>
      <c r="D861" s="17"/>
      <c r="E861" s="12"/>
      <c r="F861" s="19"/>
      <c r="G861" s="10"/>
      <c r="H861" s="11"/>
      <c r="I861" s="11"/>
      <c r="J861" s="6"/>
    </row>
    <row r="862" spans="1:10" s="5" customFormat="1">
      <c r="A862" s="6"/>
      <c r="B862" s="3"/>
      <c r="C862" s="17"/>
      <c r="D862" s="17"/>
      <c r="E862" s="12"/>
      <c r="F862" s="19"/>
      <c r="G862" s="10"/>
      <c r="H862" s="11"/>
      <c r="I862" s="11"/>
      <c r="J862" s="6"/>
    </row>
    <row r="863" spans="1:10" s="5" customFormat="1">
      <c r="A863" s="6"/>
      <c r="B863" s="3"/>
      <c r="C863" s="17"/>
      <c r="D863" s="17"/>
      <c r="E863" s="12"/>
      <c r="F863" s="19"/>
      <c r="G863" s="10"/>
      <c r="H863" s="11"/>
      <c r="I863" s="11"/>
      <c r="J863" s="6"/>
    </row>
    <row r="864" spans="1:10" s="5" customFormat="1">
      <c r="A864" s="6"/>
      <c r="B864" s="3"/>
      <c r="C864" s="17"/>
      <c r="D864" s="17"/>
      <c r="E864" s="12"/>
      <c r="F864" s="19"/>
      <c r="G864" s="10"/>
      <c r="H864" s="11"/>
      <c r="I864" s="11"/>
      <c r="J864" s="6"/>
    </row>
    <row r="865" spans="1:10" s="5" customFormat="1">
      <c r="A865" s="6"/>
      <c r="B865" s="3"/>
      <c r="C865" s="17"/>
      <c r="D865" s="17"/>
      <c r="E865" s="12"/>
      <c r="F865" s="19"/>
      <c r="G865" s="10"/>
      <c r="H865" s="11"/>
      <c r="I865" s="11"/>
      <c r="J865" s="6"/>
    </row>
    <row r="866" spans="1:10" s="5" customFormat="1">
      <c r="A866" s="6"/>
      <c r="B866" s="3"/>
      <c r="C866" s="17"/>
      <c r="D866" s="17"/>
      <c r="E866" s="12"/>
      <c r="F866" s="19"/>
      <c r="G866" s="10"/>
      <c r="H866" s="11"/>
      <c r="I866" s="11"/>
      <c r="J866" s="6"/>
    </row>
    <row r="867" spans="1:10" s="5" customFormat="1">
      <c r="A867" s="6"/>
      <c r="B867" s="3"/>
      <c r="C867" s="17"/>
      <c r="D867" s="17"/>
      <c r="E867" s="12"/>
      <c r="F867" s="19"/>
      <c r="G867" s="10"/>
      <c r="H867" s="11"/>
      <c r="I867" s="11"/>
      <c r="J867" s="6"/>
    </row>
    <row r="868" spans="1:10" s="5" customFormat="1">
      <c r="A868" s="6"/>
      <c r="B868" s="3"/>
      <c r="C868" s="17"/>
      <c r="D868" s="17"/>
      <c r="E868" s="12"/>
      <c r="F868" s="19"/>
      <c r="G868" s="10"/>
      <c r="H868" s="11"/>
      <c r="I868" s="11"/>
      <c r="J868" s="6"/>
    </row>
    <row r="869" spans="1:10" s="5" customFormat="1">
      <c r="A869" s="6"/>
      <c r="B869" s="3"/>
      <c r="C869" s="17"/>
      <c r="D869" s="17"/>
      <c r="E869" s="12"/>
      <c r="F869" s="19"/>
      <c r="G869" s="10"/>
      <c r="H869" s="11"/>
      <c r="I869" s="11"/>
      <c r="J869" s="6"/>
    </row>
    <row r="870" spans="1:10" s="5" customFormat="1">
      <c r="A870" s="6"/>
      <c r="B870" s="3"/>
      <c r="C870" s="17"/>
      <c r="D870" s="17"/>
      <c r="E870" s="12"/>
      <c r="F870" s="19"/>
      <c r="G870" s="10"/>
      <c r="H870" s="11"/>
      <c r="I870" s="11"/>
      <c r="J870" s="6"/>
    </row>
    <row r="871" spans="1:10" s="5" customFormat="1">
      <c r="A871" s="6"/>
      <c r="B871" s="3"/>
      <c r="C871" s="17"/>
      <c r="D871" s="17"/>
      <c r="E871" s="12"/>
      <c r="F871" s="19"/>
      <c r="G871" s="10"/>
      <c r="H871" s="11"/>
      <c r="I871" s="11"/>
      <c r="J871" s="6"/>
    </row>
    <row r="872" spans="1:10" s="5" customFormat="1">
      <c r="A872" s="6"/>
      <c r="B872" s="3"/>
      <c r="C872" s="17"/>
      <c r="D872" s="17"/>
      <c r="E872" s="12"/>
      <c r="F872" s="19"/>
      <c r="G872" s="10"/>
      <c r="H872" s="11"/>
      <c r="I872" s="11"/>
      <c r="J872" s="6"/>
    </row>
    <row r="873" spans="1:10" s="5" customFormat="1">
      <c r="A873" s="6"/>
      <c r="B873" s="3"/>
      <c r="C873" s="17"/>
      <c r="D873" s="17"/>
      <c r="E873" s="12"/>
      <c r="F873" s="19"/>
      <c r="G873" s="10"/>
      <c r="H873" s="11"/>
      <c r="I873" s="11"/>
      <c r="J873" s="6"/>
    </row>
    <row r="874" spans="1:10" s="5" customFormat="1">
      <c r="A874" s="6"/>
      <c r="B874" s="3"/>
      <c r="C874" s="17"/>
      <c r="D874" s="17"/>
      <c r="E874" s="12"/>
      <c r="F874" s="19"/>
      <c r="G874" s="10"/>
      <c r="H874" s="11"/>
      <c r="I874" s="11"/>
      <c r="J874" s="6"/>
    </row>
    <row r="875" spans="1:10" s="5" customFormat="1">
      <c r="A875" s="6"/>
      <c r="B875" s="3"/>
      <c r="C875" s="17"/>
      <c r="D875" s="17"/>
      <c r="E875" s="12"/>
      <c r="F875" s="19"/>
      <c r="G875" s="10"/>
      <c r="H875" s="11"/>
      <c r="I875" s="11"/>
      <c r="J875" s="6"/>
    </row>
    <row r="876" spans="1:10" s="5" customFormat="1">
      <c r="A876" s="6"/>
      <c r="B876" s="3"/>
      <c r="C876" s="17"/>
      <c r="D876" s="17"/>
      <c r="E876" s="12"/>
      <c r="F876" s="19"/>
      <c r="G876" s="10"/>
      <c r="H876" s="11"/>
      <c r="I876" s="11"/>
      <c r="J876" s="6"/>
    </row>
    <row r="877" spans="1:10" s="5" customFormat="1">
      <c r="A877" s="6"/>
      <c r="B877" s="3"/>
      <c r="C877" s="17"/>
      <c r="D877" s="17"/>
      <c r="E877" s="12"/>
      <c r="F877" s="19"/>
      <c r="G877" s="10"/>
      <c r="H877" s="11"/>
      <c r="I877" s="11"/>
      <c r="J877" s="6"/>
    </row>
    <row r="878" spans="1:10" s="5" customFormat="1">
      <c r="A878" s="6"/>
      <c r="B878" s="3"/>
      <c r="C878" s="17"/>
      <c r="D878" s="17"/>
      <c r="E878" s="12"/>
      <c r="F878" s="19"/>
      <c r="G878" s="10"/>
      <c r="H878" s="11"/>
      <c r="I878" s="11"/>
      <c r="J878" s="6"/>
    </row>
    <row r="879" spans="1:10" s="5" customFormat="1">
      <c r="A879" s="6"/>
      <c r="B879" s="3"/>
      <c r="C879" s="17"/>
      <c r="D879" s="17"/>
      <c r="E879" s="12"/>
      <c r="F879" s="19"/>
      <c r="G879" s="10"/>
      <c r="H879" s="11"/>
      <c r="I879" s="11"/>
      <c r="J879" s="6"/>
    </row>
    <row r="880" spans="1:10" s="5" customFormat="1">
      <c r="A880" s="6"/>
      <c r="B880" s="3"/>
      <c r="C880" s="17"/>
      <c r="D880" s="17"/>
      <c r="E880" s="12"/>
      <c r="F880" s="19"/>
      <c r="G880" s="10"/>
      <c r="H880" s="11"/>
      <c r="I880" s="11"/>
      <c r="J880" s="6"/>
    </row>
    <row r="881" spans="1:10" s="5" customFormat="1">
      <c r="A881" s="6"/>
      <c r="B881" s="3"/>
      <c r="C881" s="17"/>
      <c r="D881" s="17"/>
      <c r="E881" s="12"/>
      <c r="F881" s="19"/>
      <c r="G881" s="10"/>
      <c r="H881" s="11"/>
      <c r="I881" s="11"/>
      <c r="J881" s="6"/>
    </row>
    <row r="882" spans="1:10" s="5" customFormat="1">
      <c r="A882" s="6"/>
      <c r="B882" s="3"/>
      <c r="C882" s="17"/>
      <c r="D882" s="17"/>
      <c r="E882" s="12"/>
      <c r="F882" s="19"/>
      <c r="G882" s="10"/>
      <c r="H882" s="11"/>
      <c r="I882" s="11"/>
      <c r="J882" s="6"/>
    </row>
    <row r="883" spans="1:10" s="5" customFormat="1">
      <c r="A883" s="6"/>
      <c r="B883" s="3"/>
      <c r="C883" s="17"/>
      <c r="D883" s="17"/>
      <c r="E883" s="12"/>
      <c r="F883" s="19"/>
      <c r="G883" s="10"/>
      <c r="H883" s="11"/>
      <c r="I883" s="11"/>
      <c r="J883" s="6"/>
    </row>
    <row r="884" spans="1:10" s="5" customFormat="1">
      <c r="A884" s="6"/>
      <c r="B884" s="3"/>
      <c r="C884" s="17"/>
      <c r="D884" s="17"/>
      <c r="E884" s="12"/>
      <c r="F884" s="19"/>
      <c r="G884" s="10"/>
      <c r="H884" s="11"/>
      <c r="I884" s="11"/>
      <c r="J884" s="6"/>
    </row>
    <row r="885" spans="1:10" s="5" customFormat="1">
      <c r="A885" s="6"/>
      <c r="B885" s="3"/>
      <c r="C885" s="17"/>
      <c r="D885" s="17"/>
      <c r="E885" s="12"/>
      <c r="F885" s="19"/>
      <c r="G885" s="10"/>
      <c r="H885" s="11"/>
      <c r="I885" s="11"/>
      <c r="J885" s="6"/>
    </row>
    <row r="886" spans="1:10" s="5" customFormat="1">
      <c r="A886" s="6"/>
      <c r="B886" s="3"/>
      <c r="C886" s="17"/>
      <c r="D886" s="17"/>
      <c r="E886" s="12"/>
      <c r="F886" s="19"/>
      <c r="G886" s="10"/>
      <c r="H886" s="11"/>
      <c r="I886" s="11"/>
      <c r="J886" s="6"/>
    </row>
    <row r="887" spans="1:10" s="5" customFormat="1">
      <c r="A887" s="6"/>
      <c r="B887" s="3"/>
      <c r="C887" s="17"/>
      <c r="D887" s="17"/>
      <c r="E887" s="12"/>
      <c r="F887" s="19"/>
      <c r="G887" s="10"/>
      <c r="H887" s="11"/>
      <c r="I887" s="11"/>
      <c r="J887" s="6"/>
    </row>
    <row r="888" spans="1:10" s="5" customFormat="1">
      <c r="A888" s="6"/>
      <c r="B888" s="3"/>
      <c r="C888" s="17"/>
      <c r="D888" s="17"/>
      <c r="E888" s="12"/>
      <c r="F888" s="19"/>
      <c r="G888" s="10"/>
      <c r="H888" s="11"/>
      <c r="I888" s="11"/>
      <c r="J888" s="6"/>
    </row>
    <row r="889" spans="1:10" s="5" customFormat="1">
      <c r="A889" s="6"/>
      <c r="B889" s="3"/>
      <c r="C889" s="17"/>
      <c r="D889" s="17"/>
      <c r="E889" s="12"/>
      <c r="F889" s="19"/>
      <c r="G889" s="10"/>
      <c r="H889" s="11"/>
      <c r="I889" s="11"/>
      <c r="J889" s="6"/>
    </row>
    <row r="890" spans="1:10" s="5" customFormat="1">
      <c r="A890" s="6"/>
      <c r="B890" s="3"/>
      <c r="C890" s="17"/>
      <c r="D890" s="17"/>
      <c r="E890" s="12"/>
      <c r="F890" s="19"/>
      <c r="G890" s="10"/>
      <c r="H890" s="11"/>
      <c r="I890" s="11"/>
      <c r="J890" s="6"/>
    </row>
    <row r="891" spans="1:10" s="5" customFormat="1">
      <c r="A891" s="6"/>
      <c r="B891" s="3"/>
      <c r="C891" s="17"/>
      <c r="D891" s="17"/>
      <c r="E891" s="12"/>
      <c r="F891" s="19"/>
      <c r="G891" s="10"/>
      <c r="H891" s="11"/>
      <c r="I891" s="11"/>
      <c r="J891" s="6"/>
    </row>
    <row r="892" spans="1:10" s="5" customFormat="1">
      <c r="A892" s="6"/>
      <c r="B892" s="3"/>
      <c r="C892" s="17"/>
      <c r="D892" s="17"/>
      <c r="E892" s="12"/>
      <c r="F892" s="19"/>
      <c r="G892" s="10"/>
      <c r="H892" s="11"/>
      <c r="I892" s="11"/>
      <c r="J892" s="6"/>
    </row>
    <row r="893" spans="1:10" s="5" customFormat="1">
      <c r="A893" s="6"/>
      <c r="B893" s="3"/>
      <c r="C893" s="17"/>
      <c r="D893" s="17"/>
      <c r="E893" s="12"/>
      <c r="F893" s="19"/>
      <c r="G893" s="10"/>
      <c r="H893" s="11"/>
      <c r="I893" s="11"/>
      <c r="J893" s="6"/>
    </row>
    <row r="894" spans="1:10" s="5" customFormat="1">
      <c r="A894" s="6"/>
      <c r="B894" s="3"/>
      <c r="C894" s="17"/>
      <c r="D894" s="17"/>
      <c r="E894" s="12"/>
      <c r="F894" s="19"/>
      <c r="G894" s="10"/>
      <c r="H894" s="11"/>
      <c r="I894" s="11"/>
      <c r="J894" s="6"/>
    </row>
    <row r="895" spans="1:10" s="5" customFormat="1">
      <c r="A895" s="6"/>
      <c r="B895" s="3"/>
      <c r="C895" s="17"/>
      <c r="D895" s="17"/>
      <c r="E895" s="12"/>
      <c r="F895" s="19"/>
      <c r="G895" s="10"/>
      <c r="H895" s="11"/>
      <c r="I895" s="11"/>
      <c r="J895" s="6"/>
    </row>
    <row r="896" spans="1:10" s="5" customFormat="1">
      <c r="A896" s="6"/>
      <c r="B896" s="3"/>
      <c r="C896" s="17"/>
      <c r="D896" s="17"/>
      <c r="E896" s="12"/>
      <c r="F896" s="19"/>
      <c r="G896" s="10"/>
      <c r="H896" s="11"/>
      <c r="I896" s="11"/>
      <c r="J896" s="6"/>
    </row>
    <row r="897" spans="1:10" s="5" customFormat="1">
      <c r="A897" s="6"/>
      <c r="B897" s="3"/>
      <c r="C897" s="17"/>
      <c r="D897" s="17"/>
      <c r="E897" s="12"/>
      <c r="F897" s="19"/>
      <c r="G897" s="10"/>
      <c r="H897" s="11"/>
      <c r="I897" s="11"/>
      <c r="J897" s="6"/>
    </row>
    <row r="898" spans="1:10" s="5" customFormat="1">
      <c r="A898" s="6"/>
      <c r="B898" s="3"/>
      <c r="C898" s="17"/>
      <c r="D898" s="17"/>
      <c r="E898" s="12"/>
      <c r="F898" s="19"/>
      <c r="G898" s="10"/>
      <c r="H898" s="11"/>
      <c r="I898" s="11"/>
      <c r="J898" s="6"/>
    </row>
    <row r="899" spans="1:10" s="5" customFormat="1">
      <c r="A899" s="6"/>
      <c r="B899" s="3"/>
      <c r="C899" s="17"/>
      <c r="D899" s="17"/>
      <c r="E899" s="12"/>
      <c r="F899" s="19"/>
      <c r="G899" s="10"/>
      <c r="H899" s="11"/>
      <c r="I899" s="11"/>
      <c r="J899" s="6"/>
    </row>
    <row r="900" spans="1:10" s="5" customFormat="1">
      <c r="A900" s="6"/>
      <c r="B900" s="3"/>
      <c r="C900" s="17"/>
      <c r="D900" s="17"/>
      <c r="E900" s="12"/>
      <c r="F900" s="19"/>
      <c r="G900" s="10"/>
      <c r="H900" s="11"/>
      <c r="I900" s="11"/>
      <c r="J900" s="6"/>
    </row>
    <row r="901" spans="1:10" s="5" customFormat="1">
      <c r="A901" s="6"/>
      <c r="B901" s="3"/>
      <c r="C901" s="17"/>
      <c r="D901" s="17"/>
      <c r="E901" s="12"/>
      <c r="F901" s="19"/>
      <c r="G901" s="10"/>
      <c r="H901" s="11"/>
      <c r="I901" s="11"/>
      <c r="J901" s="6"/>
    </row>
    <row r="902" spans="1:10" s="5" customFormat="1">
      <c r="A902" s="6"/>
      <c r="B902" s="3"/>
      <c r="C902" s="17"/>
      <c r="D902" s="17"/>
      <c r="E902" s="12"/>
      <c r="F902" s="19"/>
      <c r="G902" s="10"/>
      <c r="H902" s="11"/>
      <c r="I902" s="11"/>
      <c r="J902" s="6"/>
    </row>
    <row r="903" spans="1:10" s="5" customFormat="1">
      <c r="A903" s="6"/>
      <c r="B903" s="3"/>
      <c r="C903" s="17"/>
      <c r="D903" s="17"/>
      <c r="E903" s="12"/>
      <c r="F903" s="19"/>
      <c r="G903" s="10"/>
      <c r="H903" s="11"/>
      <c r="I903" s="11"/>
      <c r="J903" s="6"/>
    </row>
    <row r="904" spans="1:10" s="5" customFormat="1">
      <c r="A904" s="6"/>
      <c r="B904" s="3"/>
      <c r="C904" s="17"/>
      <c r="D904" s="17"/>
      <c r="E904" s="12"/>
      <c r="F904" s="19"/>
      <c r="G904" s="10"/>
      <c r="H904" s="11"/>
      <c r="I904" s="11"/>
      <c r="J904" s="6"/>
    </row>
    <row r="905" spans="1:10" s="5" customFormat="1">
      <c r="A905" s="6"/>
      <c r="B905" s="3"/>
      <c r="C905" s="17"/>
      <c r="D905" s="17"/>
      <c r="E905" s="12"/>
      <c r="F905" s="19"/>
      <c r="G905" s="10"/>
      <c r="H905" s="11"/>
      <c r="I905" s="11"/>
      <c r="J905" s="6"/>
    </row>
    <row r="906" spans="1:10" s="5" customFormat="1">
      <c r="A906" s="6"/>
      <c r="B906" s="3"/>
      <c r="C906" s="17"/>
      <c r="D906" s="17"/>
      <c r="E906" s="12"/>
      <c r="F906" s="19"/>
      <c r="G906" s="10"/>
      <c r="H906" s="11"/>
      <c r="I906" s="11"/>
      <c r="J906" s="6"/>
    </row>
    <row r="907" spans="1:10" s="5" customFormat="1">
      <c r="A907" s="6"/>
      <c r="B907" s="3"/>
      <c r="C907" s="17"/>
      <c r="D907" s="17"/>
      <c r="E907" s="12"/>
      <c r="F907" s="19"/>
      <c r="G907" s="10"/>
      <c r="H907" s="11"/>
      <c r="I907" s="11"/>
      <c r="J907" s="6"/>
    </row>
    <row r="908" spans="1:10" s="5" customFormat="1">
      <c r="A908" s="6"/>
      <c r="B908" s="3"/>
      <c r="C908" s="17"/>
      <c r="D908" s="17"/>
      <c r="E908" s="12"/>
      <c r="F908" s="19"/>
      <c r="G908" s="10"/>
      <c r="H908" s="11"/>
      <c r="I908" s="11"/>
      <c r="J908" s="6"/>
    </row>
    <row r="909" spans="1:10" s="5" customFormat="1">
      <c r="A909" s="6"/>
      <c r="B909" s="3"/>
      <c r="C909" s="17"/>
      <c r="D909" s="17"/>
      <c r="E909" s="12"/>
      <c r="F909" s="19"/>
      <c r="G909" s="10"/>
      <c r="H909" s="11"/>
      <c r="I909" s="11"/>
      <c r="J909" s="6"/>
    </row>
    <row r="910" spans="1:10" s="5" customFormat="1">
      <c r="A910" s="6"/>
      <c r="B910" s="3"/>
      <c r="C910" s="17"/>
      <c r="D910" s="17"/>
      <c r="E910" s="12"/>
      <c r="F910" s="19"/>
      <c r="G910" s="10"/>
      <c r="H910" s="11"/>
      <c r="I910" s="11"/>
      <c r="J910" s="6"/>
    </row>
    <row r="911" spans="1:10" s="5" customFormat="1">
      <c r="A911" s="6"/>
      <c r="B911" s="3"/>
      <c r="C911" s="17"/>
      <c r="D911" s="17"/>
      <c r="E911" s="12"/>
      <c r="F911" s="19"/>
      <c r="G911" s="10"/>
      <c r="H911" s="11"/>
      <c r="I911" s="11"/>
      <c r="J911" s="6"/>
    </row>
    <row r="912" spans="1:10" s="5" customFormat="1">
      <c r="A912" s="6"/>
      <c r="B912" s="3"/>
      <c r="C912" s="17"/>
      <c r="D912" s="17"/>
      <c r="E912" s="12"/>
      <c r="F912" s="19"/>
      <c r="G912" s="10"/>
      <c r="H912" s="11"/>
      <c r="I912" s="11"/>
      <c r="J912" s="6"/>
    </row>
    <row r="913" spans="1:10" s="5" customFormat="1">
      <c r="A913" s="6"/>
      <c r="B913" s="3"/>
      <c r="C913" s="17"/>
      <c r="D913" s="17"/>
      <c r="E913" s="12"/>
      <c r="F913" s="19"/>
      <c r="G913" s="10"/>
      <c r="H913" s="11"/>
      <c r="I913" s="11"/>
      <c r="J913" s="6"/>
    </row>
    <row r="914" spans="1:10" s="5" customFormat="1">
      <c r="A914" s="6"/>
      <c r="B914" s="3"/>
      <c r="C914" s="17"/>
      <c r="D914" s="17"/>
      <c r="E914" s="12"/>
      <c r="F914" s="19"/>
      <c r="G914" s="10"/>
      <c r="H914" s="11"/>
      <c r="I914" s="11"/>
      <c r="J914" s="6"/>
    </row>
    <row r="915" spans="1:10" s="5" customFormat="1">
      <c r="A915" s="6"/>
      <c r="B915" s="3"/>
      <c r="C915" s="17"/>
      <c r="D915" s="17"/>
      <c r="E915" s="12"/>
      <c r="F915" s="19"/>
      <c r="G915" s="10"/>
      <c r="H915" s="11"/>
      <c r="I915" s="11"/>
      <c r="J915" s="6"/>
    </row>
    <row r="916" spans="1:10" s="5" customFormat="1">
      <c r="A916" s="6"/>
      <c r="B916" s="3"/>
      <c r="C916" s="17"/>
      <c r="D916" s="17"/>
      <c r="E916" s="12"/>
      <c r="F916" s="19"/>
      <c r="G916" s="10"/>
      <c r="H916" s="11"/>
      <c r="I916" s="11"/>
      <c r="J916" s="6"/>
    </row>
    <row r="917" spans="1:10" s="5" customFormat="1">
      <c r="A917" s="6"/>
      <c r="B917" s="3"/>
      <c r="C917" s="17"/>
      <c r="D917" s="17"/>
      <c r="E917" s="12"/>
      <c r="F917" s="19"/>
      <c r="G917" s="10"/>
      <c r="H917" s="11"/>
      <c r="I917" s="11"/>
      <c r="J917" s="6"/>
    </row>
    <row r="918" spans="1:10" s="5" customFormat="1">
      <c r="A918" s="6"/>
      <c r="B918" s="3"/>
      <c r="C918" s="17"/>
      <c r="D918" s="17"/>
      <c r="E918" s="12"/>
      <c r="F918" s="19"/>
      <c r="G918" s="10"/>
      <c r="H918" s="11"/>
      <c r="I918" s="11"/>
      <c r="J918" s="6"/>
    </row>
    <row r="919" spans="1:10" s="5" customFormat="1">
      <c r="A919" s="6"/>
      <c r="B919" s="3"/>
      <c r="C919" s="17"/>
      <c r="D919" s="17"/>
      <c r="E919" s="12"/>
      <c r="F919" s="19"/>
      <c r="G919" s="10"/>
      <c r="H919" s="11"/>
      <c r="I919" s="11"/>
      <c r="J919" s="6"/>
    </row>
    <row r="920" spans="1:10" s="5" customFormat="1">
      <c r="A920" s="6"/>
      <c r="B920" s="3"/>
      <c r="C920" s="17"/>
      <c r="D920" s="17"/>
      <c r="E920" s="12"/>
      <c r="F920" s="19"/>
      <c r="G920" s="10"/>
      <c r="H920" s="11"/>
      <c r="I920" s="11"/>
      <c r="J920" s="6"/>
    </row>
    <row r="921" spans="1:10" s="5" customFormat="1">
      <c r="A921" s="6"/>
      <c r="B921" s="3"/>
      <c r="C921" s="17"/>
      <c r="D921" s="17"/>
      <c r="E921" s="12"/>
      <c r="F921" s="19"/>
      <c r="G921" s="10"/>
      <c r="H921" s="11"/>
      <c r="I921" s="11"/>
      <c r="J921" s="6"/>
    </row>
    <row r="922" spans="1:10" s="5" customFormat="1">
      <c r="A922" s="6"/>
      <c r="B922" s="3"/>
      <c r="C922" s="17"/>
      <c r="D922" s="17"/>
      <c r="E922" s="12"/>
      <c r="F922" s="19"/>
      <c r="G922" s="10"/>
      <c r="H922" s="11"/>
      <c r="I922" s="11"/>
      <c r="J922" s="6"/>
    </row>
    <row r="923" spans="1:10" s="5" customFormat="1">
      <c r="A923" s="6"/>
      <c r="B923" s="3"/>
      <c r="C923" s="17"/>
      <c r="D923" s="17"/>
      <c r="E923" s="12"/>
      <c r="F923" s="19"/>
      <c r="G923" s="10"/>
      <c r="H923" s="11"/>
      <c r="I923" s="11"/>
      <c r="J923" s="6"/>
    </row>
    <row r="924" spans="1:10" s="5" customFormat="1">
      <c r="A924" s="6"/>
      <c r="B924" s="3"/>
      <c r="C924" s="17"/>
      <c r="D924" s="17"/>
      <c r="E924" s="12"/>
      <c r="F924" s="19"/>
      <c r="G924" s="10"/>
      <c r="H924" s="11"/>
      <c r="I924" s="11"/>
      <c r="J924" s="6"/>
    </row>
    <row r="925" spans="1:10" s="5" customFormat="1">
      <c r="A925" s="6"/>
      <c r="B925" s="3"/>
      <c r="C925" s="17"/>
      <c r="D925" s="17"/>
      <c r="E925" s="12"/>
      <c r="F925" s="19"/>
      <c r="G925" s="10"/>
      <c r="H925" s="11"/>
      <c r="I925" s="11"/>
      <c r="J925" s="6"/>
    </row>
    <row r="926" spans="1:10" s="5" customFormat="1">
      <c r="A926" s="6"/>
      <c r="B926" s="3"/>
      <c r="C926" s="17"/>
      <c r="D926" s="17"/>
      <c r="E926" s="12"/>
      <c r="F926" s="19"/>
      <c r="G926" s="10"/>
      <c r="H926" s="11"/>
      <c r="I926" s="11"/>
      <c r="J926" s="6"/>
    </row>
    <row r="927" spans="1:10" s="5" customFormat="1">
      <c r="A927" s="6"/>
      <c r="B927" s="3"/>
      <c r="C927" s="17"/>
      <c r="D927" s="17"/>
      <c r="E927" s="12"/>
      <c r="F927" s="19"/>
      <c r="G927" s="10"/>
      <c r="H927" s="11"/>
      <c r="I927" s="11"/>
      <c r="J927" s="6"/>
    </row>
    <row r="928" spans="1:10" s="5" customFormat="1">
      <c r="A928" s="6"/>
      <c r="B928" s="3"/>
      <c r="C928" s="17"/>
      <c r="D928" s="17"/>
      <c r="E928" s="12"/>
      <c r="F928" s="19"/>
      <c r="G928" s="10"/>
      <c r="H928" s="11"/>
      <c r="I928" s="11"/>
      <c r="J928" s="6"/>
    </row>
    <row r="929" spans="1:10" s="5" customFormat="1">
      <c r="A929" s="6"/>
      <c r="B929" s="3"/>
      <c r="C929" s="17"/>
      <c r="D929" s="17"/>
      <c r="E929" s="12"/>
      <c r="F929" s="19"/>
      <c r="G929" s="10"/>
      <c r="H929" s="11"/>
      <c r="I929" s="11"/>
      <c r="J929" s="6"/>
    </row>
    <row r="930" spans="1:10" s="5" customFormat="1">
      <c r="A930" s="6"/>
      <c r="B930" s="3"/>
      <c r="C930" s="17"/>
      <c r="D930" s="17"/>
      <c r="E930" s="12"/>
      <c r="F930" s="19"/>
      <c r="G930" s="10"/>
      <c r="H930" s="11"/>
      <c r="I930" s="11"/>
      <c r="J930" s="6"/>
    </row>
    <row r="931" spans="1:10" s="5" customFormat="1">
      <c r="A931" s="6"/>
      <c r="B931" s="3"/>
      <c r="C931" s="17"/>
      <c r="D931" s="17"/>
      <c r="E931" s="12"/>
      <c r="F931" s="19"/>
      <c r="G931" s="10"/>
      <c r="H931" s="11"/>
      <c r="I931" s="11"/>
      <c r="J931" s="6"/>
    </row>
    <row r="932" spans="1:10" s="5" customFormat="1">
      <c r="A932" s="6"/>
      <c r="B932" s="3"/>
      <c r="C932" s="17"/>
      <c r="D932" s="17"/>
      <c r="E932" s="12"/>
      <c r="F932" s="19"/>
      <c r="G932" s="10"/>
      <c r="H932" s="11"/>
      <c r="I932" s="11"/>
      <c r="J932" s="6"/>
    </row>
    <row r="933" spans="1:10" s="5" customFormat="1">
      <c r="A933" s="6"/>
      <c r="B933" s="3"/>
      <c r="C933" s="17"/>
      <c r="D933" s="17"/>
      <c r="E933" s="12"/>
      <c r="F933" s="19"/>
      <c r="G933" s="10"/>
      <c r="H933" s="11"/>
      <c r="I933" s="11"/>
      <c r="J933" s="6"/>
    </row>
    <row r="934" spans="1:10" s="5" customFormat="1">
      <c r="A934" s="6"/>
      <c r="B934" s="3"/>
      <c r="C934" s="17"/>
      <c r="D934" s="17"/>
      <c r="E934" s="12"/>
      <c r="F934" s="19"/>
      <c r="G934" s="10"/>
      <c r="H934" s="11"/>
      <c r="I934" s="11"/>
      <c r="J934" s="6"/>
    </row>
    <row r="935" spans="1:10" s="5" customFormat="1">
      <c r="A935" s="6"/>
      <c r="B935" s="3"/>
      <c r="C935" s="17"/>
      <c r="D935" s="17"/>
      <c r="E935" s="12"/>
      <c r="F935" s="19"/>
      <c r="G935" s="10"/>
      <c r="H935" s="11"/>
      <c r="I935" s="11"/>
      <c r="J935" s="6"/>
    </row>
    <row r="936" spans="1:10" s="5" customFormat="1">
      <c r="A936" s="6"/>
      <c r="B936" s="3"/>
      <c r="C936" s="17"/>
      <c r="D936" s="17"/>
      <c r="E936" s="12"/>
      <c r="F936" s="19"/>
      <c r="G936" s="10"/>
      <c r="H936" s="11"/>
      <c r="I936" s="11"/>
      <c r="J936" s="6"/>
    </row>
    <row r="937" spans="1:10" s="5" customFormat="1">
      <c r="A937" s="6"/>
      <c r="B937" s="3"/>
      <c r="C937" s="17"/>
      <c r="D937" s="17"/>
      <c r="E937" s="12"/>
      <c r="F937" s="19"/>
      <c r="G937" s="10"/>
      <c r="H937" s="11"/>
      <c r="I937" s="11"/>
      <c r="J937" s="6"/>
    </row>
    <row r="938" spans="1:10" s="5" customFormat="1">
      <c r="A938" s="6"/>
      <c r="B938" s="3"/>
      <c r="C938" s="17"/>
      <c r="D938" s="17"/>
      <c r="E938" s="12"/>
      <c r="F938" s="19"/>
      <c r="G938" s="10"/>
      <c r="H938" s="11"/>
      <c r="I938" s="11"/>
      <c r="J938" s="6"/>
    </row>
    <row r="939" spans="1:10" s="5" customFormat="1">
      <c r="A939" s="6"/>
      <c r="B939" s="3"/>
      <c r="C939" s="17"/>
      <c r="D939" s="17"/>
      <c r="E939" s="12"/>
      <c r="F939" s="19"/>
      <c r="G939" s="10"/>
      <c r="H939" s="11"/>
      <c r="I939" s="11"/>
      <c r="J939" s="6"/>
    </row>
    <row r="940" spans="1:10" s="5" customFormat="1">
      <c r="A940" s="6"/>
      <c r="B940" s="3"/>
      <c r="C940" s="17"/>
      <c r="D940" s="17"/>
      <c r="E940" s="12"/>
      <c r="F940" s="19"/>
      <c r="G940" s="10"/>
      <c r="H940" s="11"/>
      <c r="I940" s="11"/>
      <c r="J940" s="6"/>
    </row>
    <row r="941" spans="1:10" s="5" customFormat="1">
      <c r="A941" s="6"/>
      <c r="B941" s="3"/>
      <c r="C941" s="17"/>
      <c r="D941" s="17"/>
      <c r="E941" s="12"/>
      <c r="F941" s="19"/>
      <c r="G941" s="10"/>
      <c r="H941" s="11"/>
      <c r="I941" s="11"/>
      <c r="J941" s="6"/>
    </row>
    <row r="942" spans="1:10" s="5" customFormat="1">
      <c r="A942" s="6"/>
      <c r="B942" s="3"/>
      <c r="C942" s="17"/>
      <c r="D942" s="17"/>
      <c r="E942" s="12"/>
      <c r="F942" s="19"/>
      <c r="G942" s="10"/>
      <c r="H942" s="11"/>
      <c r="I942" s="11"/>
      <c r="J942" s="6"/>
    </row>
    <row r="943" spans="1:10" s="5" customFormat="1">
      <c r="A943" s="6"/>
      <c r="B943" s="3"/>
      <c r="C943" s="17"/>
      <c r="D943" s="17"/>
      <c r="E943" s="12"/>
      <c r="F943" s="19"/>
      <c r="G943" s="10"/>
      <c r="H943" s="11"/>
      <c r="I943" s="11"/>
      <c r="J943" s="6"/>
    </row>
    <row r="944" spans="1:10" s="5" customFormat="1">
      <c r="A944" s="6"/>
      <c r="B944" s="3"/>
      <c r="C944" s="17"/>
      <c r="D944" s="17"/>
      <c r="E944" s="12"/>
      <c r="F944" s="19"/>
      <c r="G944" s="10"/>
      <c r="H944" s="11"/>
      <c r="I944" s="11"/>
      <c r="J944" s="6"/>
    </row>
    <row r="945" spans="1:10" s="5" customFormat="1">
      <c r="A945" s="6"/>
      <c r="B945" s="3"/>
      <c r="C945" s="17"/>
      <c r="D945" s="17"/>
      <c r="E945" s="12"/>
      <c r="F945" s="19"/>
      <c r="G945" s="10"/>
      <c r="H945" s="11"/>
      <c r="I945" s="11"/>
      <c r="J945" s="6"/>
    </row>
    <row r="946" spans="1:10" s="5" customFormat="1">
      <c r="A946" s="6"/>
      <c r="B946" s="3"/>
      <c r="C946" s="17"/>
      <c r="D946" s="17"/>
      <c r="E946" s="12"/>
      <c r="F946" s="19"/>
      <c r="G946" s="10"/>
      <c r="H946" s="11"/>
      <c r="I946" s="11"/>
      <c r="J946" s="6"/>
    </row>
    <row r="947" spans="1:10" s="5" customFormat="1">
      <c r="A947" s="6"/>
      <c r="B947" s="3"/>
      <c r="C947" s="17"/>
      <c r="D947" s="17"/>
      <c r="E947" s="12"/>
      <c r="F947" s="19"/>
      <c r="G947" s="10"/>
      <c r="H947" s="11"/>
      <c r="I947" s="11"/>
      <c r="J947" s="6"/>
    </row>
    <row r="948" spans="1:10" s="5" customFormat="1">
      <c r="A948" s="6"/>
      <c r="B948" s="3"/>
      <c r="C948" s="17"/>
      <c r="D948" s="17"/>
      <c r="E948" s="12"/>
      <c r="F948" s="19"/>
      <c r="G948" s="10"/>
      <c r="H948" s="11"/>
      <c r="I948" s="11"/>
      <c r="J948" s="6"/>
    </row>
    <row r="949" spans="1:10" s="5" customFormat="1">
      <c r="A949" s="6"/>
      <c r="B949" s="3"/>
      <c r="C949" s="17"/>
      <c r="D949" s="17"/>
      <c r="E949" s="12"/>
      <c r="F949" s="19"/>
      <c r="G949" s="10"/>
      <c r="H949" s="11"/>
      <c r="I949" s="11"/>
      <c r="J949" s="6"/>
    </row>
    <row r="950" spans="1:10" s="5" customFormat="1">
      <c r="A950" s="6"/>
      <c r="B950" s="3"/>
      <c r="C950" s="17"/>
      <c r="D950" s="17"/>
      <c r="E950" s="12"/>
      <c r="F950" s="19"/>
      <c r="G950" s="10"/>
      <c r="H950" s="11"/>
      <c r="I950" s="11"/>
      <c r="J950" s="6"/>
    </row>
    <row r="951" spans="1:10" s="5" customFormat="1">
      <c r="A951" s="6"/>
      <c r="B951" s="3"/>
      <c r="C951" s="17"/>
      <c r="D951" s="17"/>
      <c r="E951" s="12"/>
      <c r="F951" s="19"/>
      <c r="G951" s="10"/>
      <c r="H951" s="11"/>
      <c r="I951" s="11"/>
      <c r="J951" s="6"/>
    </row>
    <row r="952" spans="1:10" s="5" customFormat="1">
      <c r="A952" s="6"/>
      <c r="B952" s="3"/>
      <c r="C952" s="17"/>
      <c r="D952" s="17"/>
      <c r="E952" s="12"/>
      <c r="F952" s="19"/>
      <c r="G952" s="10"/>
      <c r="H952" s="11"/>
      <c r="I952" s="11"/>
      <c r="J952" s="6"/>
    </row>
    <row r="953" spans="1:10" s="5" customFormat="1">
      <c r="A953" s="6"/>
      <c r="B953" s="3"/>
      <c r="C953" s="17"/>
      <c r="D953" s="17"/>
      <c r="E953" s="12"/>
      <c r="F953" s="19"/>
      <c r="G953" s="10"/>
      <c r="H953" s="11"/>
      <c r="I953" s="11"/>
      <c r="J953" s="6"/>
    </row>
    <row r="954" spans="1:10" s="5" customFormat="1">
      <c r="A954" s="6"/>
      <c r="B954" s="3"/>
      <c r="C954" s="17"/>
      <c r="D954" s="17"/>
      <c r="E954" s="12"/>
      <c r="F954" s="19"/>
      <c r="G954" s="10"/>
      <c r="H954" s="11"/>
      <c r="I954" s="11"/>
      <c r="J954" s="6"/>
    </row>
    <row r="955" spans="1:10" s="5" customFormat="1">
      <c r="A955" s="6"/>
      <c r="B955" s="3"/>
      <c r="C955" s="17"/>
      <c r="D955" s="17"/>
      <c r="E955" s="12"/>
      <c r="F955" s="19"/>
      <c r="G955" s="10"/>
      <c r="H955" s="11"/>
      <c r="I955" s="11"/>
      <c r="J955" s="6"/>
    </row>
    <row r="956" spans="1:10" s="5" customFormat="1">
      <c r="A956" s="6"/>
      <c r="B956" s="3"/>
      <c r="C956" s="17"/>
      <c r="D956" s="17"/>
      <c r="E956" s="12"/>
      <c r="F956" s="19"/>
      <c r="G956" s="10"/>
      <c r="H956" s="11"/>
      <c r="I956" s="11"/>
      <c r="J956" s="6"/>
    </row>
    <row r="957" spans="1:10" s="5" customFormat="1">
      <c r="A957" s="6"/>
      <c r="B957" s="3"/>
      <c r="C957" s="17"/>
      <c r="D957" s="17"/>
      <c r="E957" s="12"/>
      <c r="F957" s="19"/>
      <c r="G957" s="10"/>
      <c r="H957" s="11"/>
      <c r="I957" s="11"/>
      <c r="J957" s="6"/>
    </row>
    <row r="958" spans="1:10" s="5" customFormat="1">
      <c r="A958" s="6"/>
      <c r="B958" s="3"/>
      <c r="C958" s="17"/>
      <c r="D958" s="17"/>
      <c r="E958" s="12"/>
      <c r="F958" s="19"/>
      <c r="G958" s="10"/>
      <c r="H958" s="11"/>
      <c r="I958" s="11"/>
      <c r="J958" s="6"/>
    </row>
    <row r="959" spans="1:10" s="5" customFormat="1">
      <c r="A959" s="6"/>
      <c r="B959" s="3"/>
      <c r="C959" s="17"/>
      <c r="D959" s="17"/>
      <c r="E959" s="12"/>
      <c r="F959" s="19"/>
      <c r="G959" s="10"/>
      <c r="H959" s="11"/>
      <c r="I959" s="11"/>
      <c r="J959" s="6"/>
    </row>
    <row r="960" spans="1:10" s="5" customFormat="1">
      <c r="A960" s="6"/>
      <c r="B960" s="3"/>
      <c r="C960" s="17"/>
      <c r="D960" s="17"/>
      <c r="E960" s="12"/>
      <c r="F960" s="19"/>
      <c r="G960" s="10"/>
      <c r="H960" s="11"/>
      <c r="I960" s="11"/>
      <c r="J960" s="6"/>
    </row>
    <row r="961" spans="1:10" s="5" customFormat="1">
      <c r="A961" s="6"/>
      <c r="B961" s="3"/>
      <c r="C961" s="17"/>
      <c r="D961" s="17"/>
      <c r="E961" s="12"/>
      <c r="F961" s="19"/>
      <c r="G961" s="10"/>
      <c r="H961" s="11"/>
      <c r="I961" s="11"/>
      <c r="J961" s="6"/>
    </row>
    <row r="962" spans="1:10" s="5" customFormat="1">
      <c r="A962" s="6"/>
      <c r="B962" s="3"/>
      <c r="C962" s="17"/>
      <c r="D962" s="17"/>
      <c r="E962" s="12"/>
      <c r="F962" s="19"/>
      <c r="G962" s="10"/>
      <c r="H962" s="11"/>
      <c r="I962" s="11"/>
      <c r="J962" s="6"/>
    </row>
    <row r="963" spans="1:10" s="5" customFormat="1">
      <c r="A963" s="6"/>
      <c r="B963" s="3"/>
      <c r="C963" s="17"/>
      <c r="D963" s="17"/>
      <c r="E963" s="12"/>
      <c r="F963" s="19"/>
      <c r="G963" s="10"/>
      <c r="H963" s="11"/>
      <c r="I963" s="11"/>
      <c r="J963" s="6"/>
    </row>
    <row r="964" spans="1:10" s="5" customFormat="1">
      <c r="A964" s="6"/>
      <c r="B964" s="3"/>
      <c r="C964" s="17"/>
      <c r="D964" s="17"/>
      <c r="E964" s="12"/>
      <c r="F964" s="19"/>
      <c r="G964" s="10"/>
      <c r="H964" s="11"/>
      <c r="I964" s="11"/>
      <c r="J964" s="6"/>
    </row>
    <row r="965" spans="1:10" s="5" customFormat="1">
      <c r="A965" s="6"/>
      <c r="B965" s="3"/>
      <c r="C965" s="17"/>
      <c r="D965" s="17"/>
      <c r="E965" s="12"/>
      <c r="F965" s="19"/>
      <c r="G965" s="10"/>
      <c r="H965" s="11"/>
      <c r="I965" s="11"/>
      <c r="J965" s="6"/>
    </row>
    <row r="966" spans="1:10" s="5" customFormat="1">
      <c r="A966" s="6"/>
      <c r="B966" s="3"/>
      <c r="C966" s="17"/>
      <c r="D966" s="17"/>
      <c r="E966" s="12"/>
      <c r="F966" s="19"/>
      <c r="G966" s="10"/>
      <c r="H966" s="11"/>
      <c r="I966" s="11"/>
      <c r="J966" s="6"/>
    </row>
    <row r="967" spans="1:10" s="5" customFormat="1">
      <c r="A967" s="6"/>
      <c r="B967" s="3"/>
      <c r="C967" s="17"/>
      <c r="D967" s="17"/>
      <c r="E967" s="12"/>
      <c r="F967" s="19"/>
      <c r="G967" s="10"/>
      <c r="H967" s="11"/>
      <c r="I967" s="11"/>
      <c r="J967" s="6"/>
    </row>
    <row r="968" spans="1:10" s="5" customFormat="1">
      <c r="A968" s="6"/>
      <c r="B968" s="3"/>
      <c r="C968" s="17"/>
      <c r="D968" s="17"/>
      <c r="E968" s="12"/>
      <c r="F968" s="19"/>
      <c r="G968" s="10"/>
      <c r="H968" s="11"/>
      <c r="I968" s="11"/>
      <c r="J968" s="6"/>
    </row>
    <row r="969" spans="1:10" s="5" customFormat="1">
      <c r="A969" s="6"/>
      <c r="B969" s="3"/>
      <c r="C969" s="17"/>
      <c r="D969" s="17"/>
      <c r="E969" s="12"/>
      <c r="F969" s="19"/>
      <c r="G969" s="10"/>
      <c r="H969" s="11"/>
      <c r="I969" s="11"/>
      <c r="J969" s="6"/>
    </row>
    <row r="970" spans="1:10" s="5" customFormat="1">
      <c r="A970" s="6"/>
      <c r="B970" s="3"/>
      <c r="C970" s="17"/>
      <c r="D970" s="17"/>
      <c r="E970" s="12"/>
      <c r="F970" s="19"/>
      <c r="G970" s="10"/>
      <c r="H970" s="11"/>
      <c r="I970" s="11"/>
      <c r="J970" s="6"/>
    </row>
    <row r="971" spans="1:10" s="5" customFormat="1">
      <c r="A971" s="6"/>
      <c r="B971" s="3"/>
      <c r="C971" s="17"/>
      <c r="D971" s="17"/>
      <c r="E971" s="12"/>
      <c r="F971" s="19"/>
      <c r="G971" s="10"/>
      <c r="H971" s="11"/>
      <c r="I971" s="11"/>
      <c r="J971" s="6"/>
    </row>
    <row r="972" spans="1:10" s="5" customFormat="1">
      <c r="A972" s="6"/>
      <c r="B972" s="3"/>
      <c r="C972" s="17"/>
      <c r="D972" s="17"/>
      <c r="E972" s="12"/>
      <c r="F972" s="19"/>
      <c r="G972" s="10"/>
      <c r="H972" s="11"/>
      <c r="I972" s="11"/>
      <c r="J972" s="6"/>
    </row>
    <row r="973" spans="1:10" s="5" customFormat="1">
      <c r="A973" s="6"/>
      <c r="B973" s="3"/>
      <c r="C973" s="17"/>
      <c r="D973" s="17"/>
      <c r="E973" s="12"/>
      <c r="F973" s="19"/>
      <c r="G973" s="10"/>
      <c r="H973" s="11"/>
      <c r="I973" s="11"/>
      <c r="J973" s="6"/>
    </row>
    <row r="974" spans="1:10" s="5" customFormat="1">
      <c r="A974" s="6"/>
      <c r="B974" s="3"/>
      <c r="C974" s="17"/>
      <c r="D974" s="17"/>
      <c r="E974" s="12"/>
      <c r="F974" s="19"/>
      <c r="G974" s="10"/>
      <c r="H974" s="11"/>
      <c r="I974" s="11"/>
      <c r="J974" s="6"/>
    </row>
    <row r="975" spans="1:10" s="5" customFormat="1">
      <c r="A975" s="6"/>
      <c r="B975" s="3"/>
      <c r="C975" s="17"/>
      <c r="D975" s="17"/>
      <c r="E975" s="12"/>
      <c r="F975" s="19"/>
      <c r="G975" s="10"/>
      <c r="H975" s="11"/>
      <c r="I975" s="11"/>
      <c r="J975" s="6"/>
    </row>
    <row r="976" spans="1:10" s="5" customFormat="1">
      <c r="A976" s="6"/>
      <c r="B976" s="3"/>
      <c r="C976" s="17"/>
      <c r="D976" s="17"/>
      <c r="E976" s="12"/>
      <c r="F976" s="19"/>
      <c r="G976" s="10"/>
      <c r="H976" s="11"/>
      <c r="I976" s="11"/>
      <c r="J976" s="6"/>
    </row>
    <row r="977" spans="1:10" s="5" customFormat="1">
      <c r="A977" s="6"/>
      <c r="B977" s="3"/>
      <c r="C977" s="17"/>
      <c r="D977" s="17"/>
      <c r="E977" s="12"/>
      <c r="F977" s="19"/>
      <c r="G977" s="10"/>
      <c r="H977" s="11"/>
      <c r="I977" s="11"/>
      <c r="J977" s="6"/>
    </row>
    <row r="978" spans="1:10" s="5" customFormat="1">
      <c r="A978" s="6"/>
      <c r="B978" s="3"/>
      <c r="C978" s="17"/>
      <c r="D978" s="17"/>
      <c r="E978" s="12"/>
      <c r="F978" s="19"/>
      <c r="G978" s="10"/>
      <c r="H978" s="11"/>
      <c r="I978" s="11"/>
      <c r="J978" s="6"/>
    </row>
    <row r="979" spans="1:10" s="5" customFormat="1">
      <c r="A979" s="6"/>
      <c r="B979" s="3"/>
      <c r="C979" s="17"/>
      <c r="D979" s="17"/>
      <c r="E979" s="12"/>
      <c r="F979" s="19"/>
      <c r="G979" s="10"/>
      <c r="H979" s="11"/>
      <c r="I979" s="11"/>
      <c r="J979" s="6"/>
    </row>
    <row r="980" spans="1:10" s="5" customFormat="1">
      <c r="A980" s="6"/>
      <c r="B980" s="3"/>
      <c r="C980" s="17"/>
      <c r="D980" s="17"/>
      <c r="E980" s="12"/>
      <c r="F980" s="19"/>
      <c r="G980" s="10"/>
      <c r="H980" s="11"/>
      <c r="I980" s="11"/>
      <c r="J980" s="6"/>
    </row>
    <row r="981" spans="1:10" s="5" customFormat="1">
      <c r="A981" s="6"/>
      <c r="B981" s="3"/>
      <c r="C981" s="17"/>
      <c r="D981" s="17"/>
      <c r="E981" s="12"/>
      <c r="F981" s="19"/>
      <c r="G981" s="10"/>
      <c r="H981" s="11"/>
      <c r="I981" s="11"/>
      <c r="J981" s="6"/>
    </row>
    <row r="982" spans="1:10" s="5" customFormat="1">
      <c r="A982" s="6"/>
      <c r="B982" s="3"/>
      <c r="C982" s="17"/>
      <c r="D982" s="17"/>
      <c r="E982" s="12"/>
      <c r="F982" s="19"/>
      <c r="G982" s="10"/>
      <c r="H982" s="11"/>
      <c r="I982" s="11"/>
      <c r="J982" s="6"/>
    </row>
    <row r="983" spans="1:10" s="5" customFormat="1">
      <c r="A983" s="6"/>
      <c r="B983" s="3"/>
      <c r="C983" s="17"/>
      <c r="D983" s="17"/>
      <c r="E983" s="12"/>
      <c r="F983" s="19"/>
      <c r="G983" s="10"/>
      <c r="H983" s="11"/>
      <c r="I983" s="11"/>
      <c r="J983" s="6"/>
    </row>
    <row r="984" spans="1:10" s="5" customFormat="1">
      <c r="A984" s="6"/>
      <c r="B984" s="3"/>
      <c r="C984" s="17"/>
      <c r="D984" s="17"/>
      <c r="E984" s="12"/>
      <c r="F984" s="19"/>
      <c r="G984" s="10"/>
      <c r="H984" s="11"/>
      <c r="I984" s="11"/>
      <c r="J984" s="6"/>
    </row>
    <row r="985" spans="1:10" s="5" customFormat="1">
      <c r="A985" s="6"/>
      <c r="B985" s="3"/>
      <c r="C985" s="17"/>
      <c r="D985" s="17"/>
      <c r="E985" s="12"/>
      <c r="F985" s="19"/>
      <c r="G985" s="10"/>
      <c r="H985" s="11"/>
      <c r="I985" s="11"/>
      <c r="J985" s="6"/>
    </row>
    <row r="986" spans="1:10" s="5" customFormat="1">
      <c r="A986" s="6"/>
      <c r="B986" s="3"/>
      <c r="C986" s="17"/>
      <c r="D986" s="17"/>
      <c r="E986" s="12"/>
      <c r="F986" s="19"/>
      <c r="G986" s="10"/>
      <c r="H986" s="11"/>
      <c r="I986" s="11"/>
      <c r="J986" s="6"/>
    </row>
    <row r="987" spans="1:10" s="5" customFormat="1">
      <c r="A987" s="6"/>
      <c r="B987" s="3"/>
      <c r="C987" s="17"/>
      <c r="D987" s="17"/>
      <c r="E987" s="12"/>
      <c r="F987" s="19"/>
      <c r="G987" s="10"/>
      <c r="H987" s="11"/>
      <c r="I987" s="11"/>
      <c r="J987" s="6"/>
    </row>
    <row r="988" spans="1:10" s="5" customFormat="1">
      <c r="A988" s="6"/>
      <c r="B988" s="3"/>
      <c r="C988" s="17"/>
      <c r="D988" s="17"/>
      <c r="E988" s="12"/>
      <c r="F988" s="19"/>
      <c r="G988" s="10"/>
      <c r="H988" s="11"/>
      <c r="I988" s="11"/>
      <c r="J988" s="6"/>
    </row>
    <row r="989" spans="1:10" s="5" customFormat="1">
      <c r="A989" s="6"/>
      <c r="B989" s="3"/>
      <c r="C989" s="17"/>
      <c r="D989" s="17"/>
      <c r="E989" s="12"/>
      <c r="F989" s="19"/>
      <c r="G989" s="10"/>
      <c r="H989" s="11"/>
      <c r="I989" s="11"/>
      <c r="J989" s="6"/>
    </row>
    <row r="990" spans="1:10" s="5" customFormat="1">
      <c r="A990" s="6"/>
      <c r="B990" s="3"/>
      <c r="C990" s="17"/>
      <c r="D990" s="17"/>
      <c r="E990" s="12"/>
      <c r="F990" s="19"/>
      <c r="G990" s="10"/>
      <c r="H990" s="11"/>
      <c r="I990" s="11"/>
      <c r="J990" s="6"/>
    </row>
    <row r="991" spans="1:10" s="5" customFormat="1">
      <c r="A991" s="6"/>
      <c r="B991" s="3"/>
      <c r="C991" s="17"/>
      <c r="D991" s="17"/>
      <c r="E991" s="12"/>
      <c r="F991" s="19"/>
      <c r="G991" s="10"/>
      <c r="H991" s="11"/>
      <c r="I991" s="11"/>
      <c r="J991" s="6"/>
    </row>
    <row r="992" spans="1:10" s="5" customFormat="1">
      <c r="A992" s="6"/>
      <c r="B992" s="3"/>
      <c r="C992" s="17"/>
      <c r="D992" s="17"/>
      <c r="E992" s="12"/>
      <c r="F992" s="19"/>
      <c r="G992" s="10"/>
      <c r="H992" s="11"/>
      <c r="I992" s="11"/>
      <c r="J992" s="6"/>
    </row>
    <row r="993" spans="1:10" s="5" customFormat="1">
      <c r="A993" s="6"/>
      <c r="B993" s="3"/>
      <c r="C993" s="17"/>
      <c r="D993" s="17"/>
      <c r="E993" s="12"/>
      <c r="F993" s="19"/>
      <c r="G993" s="10"/>
      <c r="H993" s="11"/>
      <c r="I993" s="11"/>
      <c r="J993" s="6"/>
    </row>
    <row r="994" spans="1:10" s="5" customFormat="1">
      <c r="A994" s="6"/>
      <c r="B994" s="3"/>
      <c r="C994" s="17"/>
      <c r="D994" s="17"/>
      <c r="E994" s="12"/>
      <c r="F994" s="19"/>
      <c r="G994" s="10"/>
      <c r="H994" s="11"/>
      <c r="I994" s="11"/>
      <c r="J994" s="6"/>
    </row>
    <row r="995" spans="1:10" s="5" customFormat="1">
      <c r="A995" s="6"/>
      <c r="B995" s="3"/>
      <c r="C995" s="17"/>
      <c r="D995" s="17"/>
      <c r="E995" s="12"/>
      <c r="F995" s="19"/>
      <c r="G995" s="10"/>
      <c r="H995" s="11"/>
      <c r="I995" s="11"/>
      <c r="J995" s="6"/>
    </row>
    <row r="996" spans="1:10" s="5" customFormat="1">
      <c r="A996" s="6"/>
      <c r="B996" s="3"/>
      <c r="C996" s="17"/>
      <c r="D996" s="17"/>
      <c r="E996" s="12"/>
      <c r="F996" s="19"/>
      <c r="G996" s="10"/>
      <c r="H996" s="11"/>
      <c r="I996" s="11"/>
      <c r="J996" s="6"/>
    </row>
    <row r="997" spans="1:10" s="5" customFormat="1">
      <c r="A997" s="6"/>
      <c r="B997" s="3"/>
      <c r="C997" s="17"/>
      <c r="D997" s="17"/>
      <c r="E997" s="12"/>
      <c r="F997" s="19"/>
      <c r="G997" s="10"/>
      <c r="H997" s="11"/>
      <c r="I997" s="11"/>
      <c r="J997" s="6"/>
    </row>
    <row r="998" spans="1:10" s="5" customFormat="1">
      <c r="A998" s="6"/>
      <c r="B998" s="3"/>
      <c r="C998" s="17"/>
      <c r="D998" s="17"/>
      <c r="E998" s="12"/>
      <c r="F998" s="19"/>
      <c r="G998" s="10"/>
      <c r="H998" s="11"/>
      <c r="I998" s="11"/>
      <c r="J998" s="6"/>
    </row>
    <row r="999" spans="1:10" s="5" customFormat="1">
      <c r="A999" s="6"/>
      <c r="B999" s="3"/>
      <c r="C999" s="17"/>
      <c r="D999" s="17"/>
      <c r="E999" s="12"/>
      <c r="F999" s="19"/>
      <c r="G999" s="10"/>
      <c r="H999" s="11"/>
      <c r="I999" s="11"/>
      <c r="J999" s="6"/>
    </row>
    <row r="1000" spans="1:10" s="5" customFormat="1">
      <c r="A1000" s="6"/>
      <c r="B1000" s="3"/>
      <c r="C1000" s="17"/>
      <c r="D1000" s="17"/>
      <c r="E1000" s="12"/>
      <c r="F1000" s="19"/>
      <c r="G1000" s="10"/>
      <c r="H1000" s="11"/>
      <c r="I1000" s="11"/>
      <c r="J1000" s="6"/>
    </row>
    <row r="1001" spans="1:10" s="5" customFormat="1">
      <c r="A1001" s="6"/>
      <c r="B1001" s="3"/>
      <c r="C1001" s="17"/>
      <c r="D1001" s="17"/>
      <c r="E1001" s="12"/>
      <c r="F1001" s="19"/>
      <c r="G1001" s="10"/>
      <c r="H1001" s="11"/>
      <c r="I1001" s="11"/>
      <c r="J1001" s="6"/>
    </row>
    <row r="1002" spans="1:10" s="5" customFormat="1">
      <c r="A1002" s="6"/>
      <c r="B1002" s="3"/>
      <c r="C1002" s="17"/>
      <c r="D1002" s="17"/>
      <c r="E1002" s="12"/>
      <c r="F1002" s="19"/>
      <c r="G1002" s="10"/>
      <c r="H1002" s="11"/>
      <c r="I1002" s="11"/>
      <c r="J1002" s="6"/>
    </row>
    <row r="1003" spans="1:10" s="5" customFormat="1">
      <c r="A1003" s="6"/>
      <c r="B1003" s="3"/>
      <c r="C1003" s="17"/>
      <c r="D1003" s="17"/>
      <c r="E1003" s="12"/>
      <c r="F1003" s="19"/>
      <c r="G1003" s="10"/>
      <c r="H1003" s="11"/>
      <c r="I1003" s="11"/>
      <c r="J1003" s="6"/>
    </row>
    <row r="1004" spans="1:10" s="5" customFormat="1">
      <c r="A1004" s="6"/>
      <c r="B1004" s="3"/>
      <c r="C1004" s="17"/>
      <c r="D1004" s="17"/>
      <c r="E1004" s="12"/>
      <c r="F1004" s="19"/>
      <c r="G1004" s="10"/>
      <c r="H1004" s="11"/>
      <c r="I1004" s="11"/>
      <c r="J1004" s="6"/>
    </row>
    <row r="1005" spans="1:10" s="5" customFormat="1">
      <c r="A1005" s="6"/>
      <c r="B1005" s="3"/>
      <c r="C1005" s="17"/>
      <c r="D1005" s="17"/>
      <c r="E1005" s="12"/>
      <c r="F1005" s="19"/>
      <c r="G1005" s="10"/>
      <c r="H1005" s="11"/>
      <c r="I1005" s="11"/>
      <c r="J1005" s="6"/>
    </row>
    <row r="1006" spans="1:10" s="5" customFormat="1">
      <c r="A1006" s="6"/>
      <c r="B1006" s="3"/>
      <c r="C1006" s="17"/>
      <c r="D1006" s="17"/>
      <c r="E1006" s="12"/>
      <c r="F1006" s="19"/>
      <c r="G1006" s="10"/>
      <c r="H1006" s="11"/>
      <c r="I1006" s="11"/>
      <c r="J1006" s="6"/>
    </row>
    <row r="1007" spans="1:10" s="5" customFormat="1">
      <c r="A1007" s="6"/>
      <c r="B1007" s="3"/>
      <c r="C1007" s="17"/>
      <c r="D1007" s="17"/>
      <c r="E1007" s="12"/>
      <c r="F1007" s="19"/>
      <c r="G1007" s="10"/>
      <c r="H1007" s="11"/>
      <c r="I1007" s="11"/>
      <c r="J1007" s="6"/>
    </row>
    <row r="1008" spans="1:10" s="5" customFormat="1">
      <c r="A1008" s="6"/>
      <c r="B1008" s="3"/>
      <c r="C1008" s="17"/>
      <c r="D1008" s="17"/>
      <c r="E1008" s="12"/>
      <c r="F1008" s="19"/>
      <c r="G1008" s="10"/>
      <c r="H1008" s="11"/>
      <c r="I1008" s="11"/>
      <c r="J1008" s="6"/>
    </row>
    <row r="1009" spans="1:10" s="5" customFormat="1">
      <c r="A1009" s="6"/>
      <c r="B1009" s="3"/>
      <c r="C1009" s="17"/>
      <c r="D1009" s="17"/>
      <c r="E1009" s="12"/>
      <c r="F1009" s="19"/>
      <c r="G1009" s="10"/>
      <c r="H1009" s="11"/>
      <c r="I1009" s="11"/>
      <c r="J1009" s="6"/>
    </row>
    <row r="1010" spans="1:10" s="5" customFormat="1">
      <c r="A1010" s="6"/>
      <c r="B1010" s="3"/>
      <c r="C1010" s="17"/>
      <c r="D1010" s="17"/>
      <c r="E1010" s="12"/>
      <c r="F1010" s="19"/>
      <c r="G1010" s="10"/>
      <c r="H1010" s="11"/>
      <c r="I1010" s="11"/>
      <c r="J1010" s="6"/>
    </row>
    <row r="1011" spans="1:10" s="5" customFormat="1">
      <c r="A1011" s="6"/>
      <c r="B1011" s="3"/>
      <c r="C1011" s="17"/>
      <c r="D1011" s="17"/>
      <c r="E1011" s="12"/>
      <c r="F1011" s="19"/>
      <c r="G1011" s="10"/>
      <c r="H1011" s="11"/>
      <c r="I1011" s="11"/>
      <c r="J1011" s="6"/>
    </row>
    <row r="1012" spans="1:10" s="5" customFormat="1">
      <c r="A1012" s="6"/>
      <c r="B1012" s="3"/>
      <c r="C1012" s="17"/>
      <c r="D1012" s="17"/>
      <c r="E1012" s="12"/>
      <c r="F1012" s="19"/>
      <c r="G1012" s="10"/>
      <c r="H1012" s="11"/>
      <c r="I1012" s="11"/>
      <c r="J1012" s="6"/>
    </row>
    <row r="1013" spans="1:10" s="5" customFormat="1">
      <c r="A1013" s="6"/>
      <c r="B1013" s="3"/>
      <c r="C1013" s="17"/>
      <c r="D1013" s="17"/>
      <c r="E1013" s="12"/>
      <c r="F1013" s="19"/>
      <c r="G1013" s="10"/>
      <c r="H1013" s="11"/>
      <c r="I1013" s="11"/>
      <c r="J1013" s="6"/>
    </row>
    <row r="1014" spans="1:10" s="5" customFormat="1">
      <c r="A1014" s="6"/>
      <c r="B1014" s="3"/>
      <c r="C1014" s="17"/>
      <c r="D1014" s="17"/>
      <c r="E1014" s="12"/>
      <c r="F1014" s="19"/>
      <c r="G1014" s="10"/>
      <c r="H1014" s="11"/>
      <c r="I1014" s="11"/>
      <c r="J1014" s="6"/>
    </row>
    <row r="1015" spans="1:10" s="5" customFormat="1">
      <c r="A1015" s="6"/>
      <c r="B1015" s="3"/>
      <c r="C1015" s="17"/>
      <c r="D1015" s="17"/>
      <c r="E1015" s="12"/>
      <c r="F1015" s="19"/>
      <c r="G1015" s="10"/>
      <c r="H1015" s="11"/>
      <c r="I1015" s="11"/>
      <c r="J1015" s="6"/>
    </row>
    <row r="1016" spans="1:10" s="5" customFormat="1">
      <c r="A1016" s="6"/>
      <c r="B1016" s="3"/>
      <c r="C1016" s="17"/>
      <c r="D1016" s="17"/>
      <c r="E1016" s="12"/>
      <c r="F1016" s="19"/>
      <c r="G1016" s="10"/>
      <c r="H1016" s="11"/>
      <c r="I1016" s="11"/>
      <c r="J1016" s="6"/>
    </row>
    <row r="1017" spans="1:10" s="5" customFormat="1">
      <c r="A1017" s="6"/>
      <c r="B1017" s="3"/>
      <c r="C1017" s="17"/>
      <c r="D1017" s="17"/>
      <c r="E1017" s="12"/>
      <c r="F1017" s="19"/>
      <c r="G1017" s="10"/>
      <c r="H1017" s="11"/>
      <c r="I1017" s="11"/>
      <c r="J1017" s="6"/>
    </row>
    <row r="1018" spans="1:10" s="5" customFormat="1">
      <c r="A1018" s="6"/>
      <c r="B1018" s="3"/>
      <c r="C1018" s="17"/>
      <c r="D1018" s="17"/>
      <c r="E1018" s="12"/>
      <c r="F1018" s="19"/>
      <c r="G1018" s="10"/>
      <c r="H1018" s="11"/>
      <c r="I1018" s="11"/>
      <c r="J1018" s="6"/>
    </row>
    <row r="1019" spans="1:10" s="5" customFormat="1">
      <c r="A1019" s="6"/>
      <c r="B1019" s="3"/>
      <c r="C1019" s="17"/>
      <c r="D1019" s="17"/>
      <c r="E1019" s="12"/>
      <c r="F1019" s="19"/>
      <c r="G1019" s="10"/>
      <c r="H1019" s="11"/>
      <c r="I1019" s="11"/>
      <c r="J1019" s="6"/>
    </row>
    <row r="1020" spans="1:10" s="5" customFormat="1">
      <c r="A1020" s="6"/>
      <c r="B1020" s="3"/>
      <c r="C1020" s="17"/>
      <c r="D1020" s="17"/>
      <c r="E1020" s="12"/>
      <c r="F1020" s="19"/>
      <c r="G1020" s="10"/>
      <c r="H1020" s="11"/>
      <c r="I1020" s="11"/>
      <c r="J1020" s="6"/>
    </row>
    <row r="1021" spans="1:10" s="5" customFormat="1">
      <c r="A1021" s="6"/>
      <c r="B1021" s="3"/>
      <c r="C1021" s="17"/>
      <c r="D1021" s="17"/>
      <c r="E1021" s="12"/>
      <c r="F1021" s="19"/>
      <c r="G1021" s="10"/>
      <c r="H1021" s="11"/>
      <c r="I1021" s="11"/>
      <c r="J1021" s="6"/>
    </row>
    <row r="1022" spans="1:10" s="5" customFormat="1">
      <c r="A1022" s="6"/>
      <c r="B1022" s="3"/>
      <c r="C1022" s="17"/>
      <c r="D1022" s="17"/>
      <c r="E1022" s="12"/>
      <c r="F1022" s="19"/>
      <c r="G1022" s="10"/>
      <c r="H1022" s="11"/>
      <c r="I1022" s="11"/>
      <c r="J1022" s="6"/>
    </row>
    <row r="1023" spans="1:10" s="5" customFormat="1">
      <c r="A1023" s="6"/>
      <c r="B1023" s="3"/>
      <c r="C1023" s="17"/>
      <c r="D1023" s="17"/>
      <c r="E1023" s="12"/>
      <c r="F1023" s="19"/>
      <c r="G1023" s="10"/>
      <c r="H1023" s="11"/>
      <c r="I1023" s="11"/>
      <c r="J1023" s="6"/>
    </row>
    <row r="1024" spans="1:10" s="5" customFormat="1">
      <c r="A1024" s="6"/>
      <c r="B1024" s="3"/>
      <c r="C1024" s="17"/>
      <c r="D1024" s="17"/>
      <c r="E1024" s="12"/>
      <c r="F1024" s="19"/>
      <c r="G1024" s="10"/>
      <c r="H1024" s="11"/>
      <c r="I1024" s="11"/>
      <c r="J1024" s="6"/>
    </row>
    <row r="1025" spans="1:10" s="5" customFormat="1">
      <c r="A1025" s="6"/>
      <c r="B1025" s="3"/>
      <c r="C1025" s="17"/>
      <c r="D1025" s="17"/>
      <c r="E1025" s="12"/>
      <c r="F1025" s="19"/>
      <c r="G1025" s="10"/>
      <c r="H1025" s="11"/>
      <c r="I1025" s="11"/>
      <c r="J1025" s="6"/>
    </row>
    <row r="1026" spans="1:10" s="5" customFormat="1">
      <c r="A1026" s="6"/>
      <c r="B1026" s="3"/>
      <c r="C1026" s="17"/>
      <c r="D1026" s="17"/>
      <c r="E1026" s="12"/>
      <c r="F1026" s="19"/>
      <c r="G1026" s="10"/>
      <c r="H1026" s="11"/>
      <c r="I1026" s="11"/>
      <c r="J1026" s="6"/>
    </row>
    <row r="1027" spans="1:10" s="5" customFormat="1">
      <c r="A1027" s="6"/>
      <c r="B1027" s="3"/>
      <c r="C1027" s="17"/>
      <c r="D1027" s="17"/>
      <c r="E1027" s="12"/>
      <c r="F1027" s="19"/>
      <c r="G1027" s="10"/>
      <c r="H1027" s="11"/>
      <c r="I1027" s="11"/>
      <c r="J1027" s="6"/>
    </row>
    <row r="1028" spans="1:10" s="5" customFormat="1">
      <c r="A1028" s="6"/>
      <c r="B1028" s="3"/>
      <c r="C1028" s="17"/>
      <c r="D1028" s="17"/>
      <c r="E1028" s="12"/>
      <c r="F1028" s="19"/>
      <c r="G1028" s="10"/>
      <c r="H1028" s="11"/>
      <c r="I1028" s="11"/>
      <c r="J1028" s="6"/>
    </row>
    <row r="1029" spans="1:10" s="5" customFormat="1">
      <c r="A1029" s="6"/>
      <c r="B1029" s="3"/>
      <c r="C1029" s="17"/>
      <c r="D1029" s="17"/>
      <c r="E1029" s="12"/>
      <c r="F1029" s="19"/>
      <c r="G1029" s="10"/>
      <c r="H1029" s="11"/>
      <c r="I1029" s="11"/>
      <c r="J1029" s="6"/>
    </row>
    <row r="1030" spans="1:10" s="5" customFormat="1">
      <c r="A1030" s="6"/>
      <c r="B1030" s="3"/>
      <c r="C1030" s="17"/>
      <c r="D1030" s="17"/>
      <c r="E1030" s="12"/>
      <c r="F1030" s="19"/>
      <c r="G1030" s="10"/>
      <c r="H1030" s="11"/>
      <c r="I1030" s="11"/>
      <c r="J1030" s="6"/>
    </row>
    <row r="1031" spans="1:10" s="5" customFormat="1">
      <c r="A1031" s="6"/>
      <c r="B1031" s="3"/>
      <c r="C1031" s="17"/>
      <c r="D1031" s="17"/>
      <c r="E1031" s="12"/>
      <c r="F1031" s="19"/>
      <c r="G1031" s="10"/>
      <c r="H1031" s="11"/>
      <c r="I1031" s="11"/>
      <c r="J1031" s="6"/>
    </row>
    <row r="1032" spans="1:10" s="5" customFormat="1">
      <c r="A1032" s="6"/>
      <c r="B1032" s="3"/>
      <c r="C1032" s="17"/>
      <c r="D1032" s="17"/>
      <c r="E1032" s="12"/>
      <c r="F1032" s="19"/>
      <c r="G1032" s="10"/>
      <c r="H1032" s="11"/>
      <c r="I1032" s="11"/>
      <c r="J1032" s="6"/>
    </row>
    <row r="1033" spans="1:10" s="5" customFormat="1">
      <c r="A1033" s="6"/>
      <c r="B1033" s="3"/>
      <c r="C1033" s="17"/>
      <c r="D1033" s="17"/>
      <c r="E1033" s="12"/>
      <c r="F1033" s="19"/>
      <c r="G1033" s="10"/>
      <c r="H1033" s="11"/>
      <c r="I1033" s="11"/>
      <c r="J1033" s="6"/>
    </row>
    <row r="1034" spans="1:10" s="5" customFormat="1">
      <c r="A1034" s="6"/>
      <c r="B1034" s="3"/>
      <c r="C1034" s="17"/>
      <c r="D1034" s="17"/>
      <c r="E1034" s="12"/>
      <c r="F1034" s="19"/>
      <c r="G1034" s="10"/>
      <c r="H1034" s="11"/>
      <c r="I1034" s="11"/>
      <c r="J1034" s="6"/>
    </row>
    <row r="1035" spans="1:10" s="5" customFormat="1">
      <c r="A1035" s="6"/>
      <c r="B1035" s="3"/>
      <c r="C1035" s="17"/>
      <c r="D1035" s="17"/>
      <c r="E1035" s="12"/>
      <c r="F1035" s="19"/>
      <c r="G1035" s="10"/>
      <c r="H1035" s="11"/>
      <c r="I1035" s="11"/>
      <c r="J1035" s="6"/>
    </row>
    <row r="1036" spans="1:10" s="5" customFormat="1">
      <c r="A1036" s="6"/>
      <c r="B1036" s="3"/>
      <c r="C1036" s="17"/>
      <c r="D1036" s="17"/>
      <c r="E1036" s="12"/>
      <c r="F1036" s="19"/>
      <c r="G1036" s="10"/>
      <c r="H1036" s="11"/>
      <c r="I1036" s="11"/>
      <c r="J1036" s="6"/>
    </row>
    <row r="1037" spans="1:10" s="5" customFormat="1">
      <c r="A1037" s="6"/>
      <c r="B1037" s="3"/>
      <c r="C1037" s="17"/>
      <c r="D1037" s="17"/>
      <c r="E1037" s="12"/>
      <c r="F1037" s="19"/>
      <c r="G1037" s="10"/>
      <c r="H1037" s="11"/>
      <c r="I1037" s="11"/>
      <c r="J1037" s="6"/>
    </row>
    <row r="1038" spans="1:10" s="5" customFormat="1">
      <c r="A1038" s="6"/>
      <c r="B1038" s="3"/>
      <c r="C1038" s="17"/>
      <c r="D1038" s="17"/>
      <c r="E1038" s="12"/>
      <c r="F1038" s="19"/>
      <c r="G1038" s="10"/>
      <c r="H1038" s="11"/>
      <c r="I1038" s="11"/>
      <c r="J1038" s="6"/>
    </row>
    <row r="1039" spans="1:10" s="5" customFormat="1">
      <c r="A1039" s="6"/>
      <c r="B1039" s="3"/>
      <c r="C1039" s="17"/>
      <c r="D1039" s="17"/>
      <c r="E1039" s="12"/>
      <c r="F1039" s="19"/>
      <c r="G1039" s="10"/>
      <c r="H1039" s="11"/>
      <c r="I1039" s="11"/>
      <c r="J1039" s="6"/>
    </row>
    <row r="1040" spans="1:10" s="5" customFormat="1">
      <c r="A1040" s="6"/>
      <c r="B1040" s="3"/>
      <c r="C1040" s="17"/>
      <c r="D1040" s="17"/>
      <c r="E1040" s="12"/>
      <c r="F1040" s="19"/>
      <c r="G1040" s="10"/>
      <c r="H1040" s="11"/>
      <c r="I1040" s="11"/>
      <c r="J1040" s="6"/>
    </row>
    <row r="1041" spans="1:10" s="5" customFormat="1">
      <c r="A1041" s="6"/>
      <c r="B1041" s="3"/>
      <c r="C1041" s="17"/>
      <c r="D1041" s="17"/>
      <c r="E1041" s="12"/>
      <c r="F1041" s="19"/>
      <c r="G1041" s="10"/>
      <c r="H1041" s="11"/>
      <c r="I1041" s="11"/>
      <c r="J1041" s="6"/>
    </row>
    <row r="1042" spans="1:10" s="5" customFormat="1">
      <c r="A1042" s="6"/>
      <c r="B1042" s="3"/>
      <c r="C1042" s="17"/>
      <c r="D1042" s="17"/>
      <c r="E1042" s="12"/>
      <c r="F1042" s="19"/>
      <c r="G1042" s="10"/>
      <c r="H1042" s="11"/>
      <c r="I1042" s="11"/>
      <c r="J1042" s="6"/>
    </row>
    <row r="1043" spans="1:10" s="5" customFormat="1">
      <c r="A1043" s="6"/>
      <c r="B1043" s="3"/>
      <c r="C1043" s="17"/>
      <c r="D1043" s="17"/>
      <c r="E1043" s="12"/>
      <c r="F1043" s="19"/>
      <c r="G1043" s="10"/>
      <c r="H1043" s="11"/>
      <c r="I1043" s="11"/>
      <c r="J1043" s="6"/>
    </row>
    <row r="1044" spans="1:10" s="5" customFormat="1">
      <c r="A1044" s="6"/>
      <c r="B1044" s="3"/>
      <c r="C1044" s="17"/>
      <c r="D1044" s="17"/>
      <c r="E1044" s="12"/>
      <c r="F1044" s="19"/>
      <c r="G1044" s="10"/>
      <c r="H1044" s="11"/>
      <c r="I1044" s="11"/>
      <c r="J1044" s="6"/>
    </row>
    <row r="1045" spans="1:10" s="5" customFormat="1">
      <c r="A1045" s="6"/>
      <c r="B1045" s="3"/>
      <c r="C1045" s="17"/>
      <c r="D1045" s="17"/>
      <c r="E1045" s="12"/>
      <c r="F1045" s="19"/>
      <c r="G1045" s="10"/>
      <c r="H1045" s="11"/>
      <c r="I1045" s="11"/>
      <c r="J1045" s="6"/>
    </row>
    <row r="1046" spans="1:10" s="5" customFormat="1">
      <c r="A1046" s="6"/>
      <c r="B1046" s="3"/>
      <c r="C1046" s="17"/>
      <c r="D1046" s="17"/>
      <c r="E1046" s="12"/>
      <c r="F1046" s="19"/>
      <c r="G1046" s="10"/>
      <c r="H1046" s="11"/>
      <c r="I1046" s="11"/>
      <c r="J1046" s="6"/>
    </row>
    <row r="1047" spans="1:10" s="5" customFormat="1">
      <c r="A1047" s="6"/>
      <c r="B1047" s="3"/>
      <c r="C1047" s="17"/>
      <c r="D1047" s="17"/>
      <c r="E1047" s="12"/>
      <c r="F1047" s="19"/>
      <c r="G1047" s="10"/>
      <c r="H1047" s="11"/>
      <c r="I1047" s="11"/>
      <c r="J1047" s="6"/>
    </row>
    <row r="1048" spans="1:10" s="5" customFormat="1">
      <c r="A1048" s="6"/>
      <c r="B1048" s="3"/>
      <c r="C1048" s="17"/>
      <c r="D1048" s="17"/>
      <c r="E1048" s="12"/>
      <c r="F1048" s="19"/>
      <c r="G1048" s="10"/>
      <c r="H1048" s="11"/>
      <c r="I1048" s="11"/>
      <c r="J1048" s="6"/>
    </row>
    <row r="1049" spans="1:10" s="5" customFormat="1">
      <c r="A1049" s="6"/>
      <c r="B1049" s="3"/>
      <c r="C1049" s="17"/>
      <c r="D1049" s="17"/>
      <c r="E1049" s="12"/>
      <c r="F1049" s="19"/>
      <c r="G1049" s="10"/>
      <c r="H1049" s="11"/>
      <c r="I1049" s="11"/>
      <c r="J1049" s="6"/>
    </row>
    <row r="1050" spans="1:10" s="5" customFormat="1">
      <c r="A1050" s="6"/>
      <c r="B1050" s="3"/>
      <c r="C1050" s="17"/>
      <c r="D1050" s="17"/>
      <c r="E1050" s="12"/>
      <c r="F1050" s="19"/>
      <c r="G1050" s="10"/>
      <c r="H1050" s="11"/>
      <c r="I1050" s="11"/>
      <c r="J1050" s="6"/>
    </row>
    <row r="1051" spans="1:10" s="5" customFormat="1">
      <c r="A1051" s="6"/>
      <c r="B1051" s="3"/>
      <c r="C1051" s="17"/>
      <c r="D1051" s="17"/>
      <c r="E1051" s="12"/>
      <c r="F1051" s="19"/>
      <c r="G1051" s="10"/>
      <c r="H1051" s="11"/>
      <c r="I1051" s="11"/>
      <c r="J1051" s="6"/>
    </row>
    <row r="1052" spans="1:10" s="5" customFormat="1">
      <c r="A1052" s="6"/>
      <c r="B1052" s="3"/>
      <c r="C1052" s="17"/>
      <c r="D1052" s="17"/>
      <c r="E1052" s="12"/>
      <c r="F1052" s="19"/>
      <c r="G1052" s="10"/>
      <c r="H1052" s="11"/>
      <c r="I1052" s="11"/>
      <c r="J1052" s="6"/>
    </row>
    <row r="1053" spans="1:10" s="5" customFormat="1">
      <c r="A1053" s="6"/>
      <c r="B1053" s="3"/>
      <c r="C1053" s="17"/>
      <c r="D1053" s="17"/>
      <c r="E1053" s="12"/>
      <c r="F1053" s="19"/>
      <c r="G1053" s="10"/>
      <c r="H1053" s="11"/>
      <c r="I1053" s="11"/>
      <c r="J1053" s="6"/>
    </row>
    <row r="1054" spans="1:10" s="5" customFormat="1">
      <c r="A1054" s="6"/>
      <c r="B1054" s="3"/>
      <c r="C1054" s="17"/>
      <c r="D1054" s="17"/>
      <c r="E1054" s="12"/>
      <c r="F1054" s="19"/>
      <c r="G1054" s="10"/>
      <c r="H1054" s="11"/>
      <c r="I1054" s="11"/>
      <c r="J1054" s="6"/>
    </row>
    <row r="1055" spans="1:10" s="5" customFormat="1">
      <c r="A1055" s="6"/>
      <c r="B1055" s="3"/>
      <c r="C1055" s="17"/>
      <c r="D1055" s="17"/>
      <c r="E1055" s="12"/>
      <c r="F1055" s="19"/>
      <c r="G1055" s="10"/>
      <c r="H1055" s="11"/>
      <c r="I1055" s="11"/>
      <c r="J1055" s="6"/>
    </row>
    <row r="1056" spans="1:10" s="5" customFormat="1">
      <c r="A1056" s="6"/>
      <c r="B1056" s="3"/>
      <c r="C1056" s="17"/>
      <c r="D1056" s="17"/>
      <c r="E1056" s="12"/>
      <c r="F1056" s="19"/>
      <c r="G1056" s="10"/>
      <c r="H1056" s="11"/>
      <c r="I1056" s="11"/>
      <c r="J1056" s="6"/>
    </row>
    <row r="1057" spans="1:10" s="5" customFormat="1">
      <c r="A1057" s="6"/>
      <c r="B1057" s="3"/>
      <c r="C1057" s="17"/>
      <c r="D1057" s="17"/>
      <c r="E1057" s="12"/>
      <c r="F1057" s="19"/>
      <c r="G1057" s="10"/>
      <c r="H1057" s="11"/>
      <c r="I1057" s="11"/>
      <c r="J1057" s="6"/>
    </row>
    <row r="1058" spans="1:10" s="5" customFormat="1">
      <c r="A1058" s="6"/>
      <c r="B1058" s="3"/>
      <c r="C1058" s="17"/>
      <c r="D1058" s="17"/>
      <c r="E1058" s="12"/>
      <c r="F1058" s="19"/>
      <c r="G1058" s="10"/>
      <c r="H1058" s="11"/>
      <c r="I1058" s="11"/>
      <c r="J1058" s="6"/>
    </row>
    <row r="1059" spans="1:10" s="5" customFormat="1">
      <c r="A1059" s="6"/>
      <c r="B1059" s="3"/>
      <c r="C1059" s="17"/>
      <c r="D1059" s="17"/>
      <c r="E1059" s="12"/>
      <c r="F1059" s="19"/>
      <c r="G1059" s="10"/>
      <c r="H1059" s="11"/>
      <c r="I1059" s="11"/>
      <c r="J1059" s="6"/>
    </row>
    <row r="1060" spans="1:10" s="5" customFormat="1">
      <c r="A1060" s="6"/>
      <c r="B1060" s="3"/>
      <c r="C1060" s="17"/>
      <c r="D1060" s="17"/>
      <c r="E1060" s="12"/>
      <c r="F1060" s="19"/>
      <c r="G1060" s="10"/>
      <c r="H1060" s="11"/>
      <c r="I1060" s="11"/>
      <c r="J1060" s="6"/>
    </row>
    <row r="1061" spans="1:10" s="5" customFormat="1">
      <c r="A1061" s="6"/>
      <c r="B1061" s="3"/>
      <c r="C1061" s="17"/>
      <c r="D1061" s="17"/>
      <c r="E1061" s="12"/>
      <c r="F1061" s="19"/>
      <c r="G1061" s="10"/>
      <c r="H1061" s="11"/>
      <c r="I1061" s="11"/>
      <c r="J1061" s="6"/>
    </row>
    <row r="1062" spans="1:10" s="5" customFormat="1">
      <c r="A1062" s="6"/>
      <c r="B1062" s="3"/>
      <c r="C1062" s="17"/>
      <c r="D1062" s="17"/>
      <c r="E1062" s="12"/>
      <c r="F1062" s="19"/>
      <c r="G1062" s="10"/>
      <c r="H1062" s="11"/>
      <c r="I1062" s="11"/>
      <c r="J1062" s="6"/>
    </row>
    <row r="1063" spans="1:10" s="5" customFormat="1">
      <c r="A1063" s="6"/>
      <c r="B1063" s="3"/>
      <c r="C1063" s="17"/>
      <c r="D1063" s="17"/>
      <c r="E1063" s="12"/>
      <c r="F1063" s="19"/>
      <c r="G1063" s="10"/>
      <c r="H1063" s="11"/>
      <c r="I1063" s="11"/>
      <c r="J1063" s="6"/>
    </row>
    <row r="1064" spans="1:10" s="5" customFormat="1">
      <c r="A1064" s="6"/>
      <c r="B1064" s="3"/>
      <c r="C1064" s="17"/>
      <c r="D1064" s="17"/>
      <c r="E1064" s="12"/>
      <c r="F1064" s="19"/>
      <c r="G1064" s="10"/>
      <c r="H1064" s="11"/>
      <c r="I1064" s="11"/>
      <c r="J1064" s="6"/>
    </row>
    <row r="1065" spans="1:10" s="5" customFormat="1">
      <c r="A1065" s="6"/>
      <c r="B1065" s="3"/>
      <c r="C1065" s="17"/>
      <c r="D1065" s="17"/>
      <c r="E1065" s="12"/>
      <c r="F1065" s="19"/>
      <c r="G1065" s="10"/>
      <c r="H1065" s="11"/>
      <c r="I1065" s="11"/>
      <c r="J1065" s="6"/>
    </row>
    <row r="1066" spans="1:10" s="5" customFormat="1">
      <c r="A1066" s="6"/>
      <c r="B1066" s="3"/>
      <c r="C1066" s="17"/>
      <c r="D1066" s="17"/>
      <c r="E1066" s="12"/>
      <c r="F1066" s="19"/>
      <c r="G1066" s="10"/>
      <c r="H1066" s="11"/>
      <c r="I1066" s="11"/>
      <c r="J1066" s="6"/>
    </row>
    <row r="1067" spans="1:10" s="5" customFormat="1">
      <c r="A1067" s="6"/>
      <c r="B1067" s="3"/>
      <c r="C1067" s="17"/>
      <c r="D1067" s="17"/>
      <c r="E1067" s="12"/>
      <c r="F1067" s="19"/>
      <c r="G1067" s="10"/>
      <c r="H1067" s="11"/>
      <c r="I1067" s="11"/>
      <c r="J1067" s="6"/>
    </row>
    <row r="1068" spans="1:10" s="5" customFormat="1">
      <c r="A1068" s="6"/>
      <c r="B1068" s="3"/>
      <c r="C1068" s="17"/>
      <c r="D1068" s="17"/>
      <c r="E1068" s="12"/>
      <c r="F1068" s="19"/>
      <c r="G1068" s="10"/>
      <c r="H1068" s="11"/>
      <c r="I1068" s="11"/>
      <c r="J1068" s="6"/>
    </row>
    <row r="1069" spans="1:10" s="5" customFormat="1">
      <c r="A1069" s="6"/>
      <c r="B1069" s="3"/>
      <c r="C1069" s="17"/>
      <c r="D1069" s="17"/>
      <c r="E1069" s="12"/>
      <c r="F1069" s="19"/>
      <c r="G1069" s="10"/>
      <c r="H1069" s="11"/>
      <c r="I1069" s="11"/>
      <c r="J1069" s="6"/>
    </row>
    <row r="1070" spans="1:10" s="5" customFormat="1">
      <c r="A1070" s="6"/>
      <c r="B1070" s="3"/>
      <c r="C1070" s="17"/>
      <c r="D1070" s="17"/>
      <c r="E1070" s="12"/>
      <c r="F1070" s="19"/>
      <c r="G1070" s="10"/>
      <c r="H1070" s="11"/>
      <c r="I1070" s="11"/>
      <c r="J1070" s="6"/>
    </row>
    <row r="1071" spans="1:10" s="5" customFormat="1">
      <c r="A1071" s="6"/>
      <c r="B1071" s="3"/>
      <c r="C1071" s="17"/>
      <c r="D1071" s="17"/>
      <c r="E1071" s="12"/>
      <c r="F1071" s="19"/>
      <c r="G1071" s="10"/>
      <c r="H1071" s="11"/>
      <c r="I1071" s="11"/>
      <c r="J1071" s="6"/>
    </row>
    <row r="1072" spans="1:10" s="5" customFormat="1">
      <c r="A1072" s="6"/>
      <c r="B1072" s="3"/>
      <c r="C1072" s="17"/>
      <c r="D1072" s="17"/>
      <c r="E1072" s="12"/>
      <c r="F1072" s="19"/>
      <c r="G1072" s="10"/>
      <c r="H1072" s="11"/>
      <c r="I1072" s="11"/>
      <c r="J1072" s="6"/>
    </row>
    <row r="1073" spans="1:10" s="5" customFormat="1">
      <c r="A1073" s="6"/>
      <c r="B1073" s="3"/>
      <c r="C1073" s="17"/>
      <c r="D1073" s="17"/>
      <c r="E1073" s="12"/>
      <c r="F1073" s="19"/>
      <c r="G1073" s="10"/>
      <c r="H1073" s="11"/>
      <c r="I1073" s="11"/>
      <c r="J1073" s="6"/>
    </row>
    <row r="1074" spans="1:10" s="5" customFormat="1">
      <c r="A1074" s="6"/>
      <c r="B1074" s="3"/>
      <c r="C1074" s="17"/>
      <c r="D1074" s="17"/>
      <c r="E1074" s="12"/>
      <c r="F1074" s="19"/>
      <c r="G1074" s="10"/>
      <c r="H1074" s="11"/>
      <c r="I1074" s="11"/>
      <c r="J1074" s="6"/>
    </row>
    <row r="1075" spans="1:10" s="5" customFormat="1">
      <c r="A1075" s="6"/>
      <c r="B1075" s="3"/>
      <c r="C1075" s="17"/>
      <c r="D1075" s="17"/>
      <c r="E1075" s="12"/>
      <c r="F1075" s="19"/>
      <c r="G1075" s="10"/>
      <c r="H1075" s="11"/>
      <c r="I1075" s="11"/>
      <c r="J1075" s="6"/>
    </row>
    <row r="1076" spans="1:10" s="5" customFormat="1">
      <c r="A1076" s="6"/>
      <c r="B1076" s="3"/>
      <c r="C1076" s="17"/>
      <c r="D1076" s="17"/>
      <c r="E1076" s="12"/>
      <c r="F1076" s="19"/>
      <c r="G1076" s="10"/>
      <c r="H1076" s="11"/>
      <c r="I1076" s="11"/>
      <c r="J1076" s="6"/>
    </row>
    <row r="1077" spans="1:10" s="5" customFormat="1">
      <c r="A1077" s="6"/>
      <c r="B1077" s="3"/>
      <c r="C1077" s="17"/>
      <c r="D1077" s="17"/>
      <c r="E1077" s="12"/>
      <c r="F1077" s="19"/>
      <c r="G1077" s="10"/>
      <c r="H1077" s="11"/>
      <c r="I1077" s="11"/>
      <c r="J1077" s="6"/>
    </row>
    <row r="1078" spans="1:10" s="5" customFormat="1">
      <c r="A1078" s="6"/>
      <c r="B1078" s="3"/>
      <c r="C1078" s="17"/>
      <c r="D1078" s="17"/>
      <c r="E1078" s="12"/>
      <c r="F1078" s="19"/>
      <c r="G1078" s="10"/>
      <c r="H1078" s="11"/>
      <c r="I1078" s="11"/>
      <c r="J1078" s="6"/>
    </row>
    <row r="1079" spans="1:10" s="5" customFormat="1">
      <c r="A1079" s="6"/>
      <c r="B1079" s="3"/>
      <c r="C1079" s="17"/>
      <c r="D1079" s="17"/>
      <c r="E1079" s="12"/>
      <c r="F1079" s="19"/>
      <c r="G1079" s="10"/>
      <c r="H1079" s="11"/>
      <c r="I1079" s="11"/>
      <c r="J1079" s="6"/>
    </row>
    <row r="1080" spans="1:10" s="5" customFormat="1">
      <c r="A1080" s="6"/>
      <c r="B1080" s="3"/>
      <c r="C1080" s="17"/>
      <c r="D1080" s="17"/>
      <c r="E1080" s="12"/>
      <c r="F1080" s="19"/>
      <c r="G1080" s="10"/>
      <c r="H1080" s="11"/>
      <c r="I1080" s="11"/>
      <c r="J1080" s="6"/>
    </row>
    <row r="1081" spans="1:10" s="5" customFormat="1">
      <c r="A1081" s="6"/>
      <c r="B1081" s="3"/>
      <c r="C1081" s="17"/>
      <c r="D1081" s="17"/>
      <c r="E1081" s="12"/>
      <c r="F1081" s="19"/>
      <c r="G1081" s="10"/>
      <c r="H1081" s="11"/>
      <c r="I1081" s="11"/>
      <c r="J1081" s="6"/>
    </row>
    <row r="1082" spans="1:10" s="5" customFormat="1">
      <c r="A1082" s="6"/>
      <c r="B1082" s="3"/>
      <c r="C1082" s="17"/>
      <c r="D1082" s="17"/>
      <c r="E1082" s="12"/>
      <c r="F1082" s="19"/>
      <c r="G1082" s="10"/>
      <c r="H1082" s="11"/>
      <c r="I1082" s="11"/>
      <c r="J1082" s="6"/>
    </row>
    <row r="1083" spans="1:10" s="5" customFormat="1">
      <c r="A1083" s="6"/>
      <c r="B1083" s="3"/>
      <c r="C1083" s="17"/>
      <c r="D1083" s="17"/>
      <c r="E1083" s="12"/>
      <c r="F1083" s="19"/>
      <c r="G1083" s="10"/>
      <c r="H1083" s="11"/>
      <c r="I1083" s="11"/>
      <c r="J1083" s="6"/>
    </row>
    <row r="1084" spans="1:10" s="5" customFormat="1">
      <c r="A1084" s="6"/>
      <c r="B1084" s="3"/>
      <c r="C1084" s="17"/>
      <c r="D1084" s="17"/>
      <c r="E1084" s="12"/>
      <c r="F1084" s="19"/>
      <c r="G1084" s="10"/>
      <c r="H1084" s="11"/>
      <c r="I1084" s="11"/>
      <c r="J1084" s="6"/>
    </row>
    <row r="1085" spans="1:10" s="5" customFormat="1">
      <c r="A1085" s="6"/>
      <c r="B1085" s="3"/>
      <c r="C1085" s="17"/>
      <c r="D1085" s="17"/>
      <c r="E1085" s="12"/>
      <c r="F1085" s="19"/>
      <c r="G1085" s="10"/>
      <c r="H1085" s="11"/>
      <c r="I1085" s="11"/>
      <c r="J1085" s="6"/>
    </row>
    <row r="1086" spans="1:10" s="5" customFormat="1">
      <c r="A1086" s="6"/>
      <c r="B1086" s="3"/>
      <c r="C1086" s="17"/>
      <c r="D1086" s="17"/>
      <c r="E1086" s="12"/>
      <c r="F1086" s="19"/>
      <c r="G1086" s="10"/>
      <c r="H1086" s="11"/>
      <c r="I1086" s="11"/>
      <c r="J1086" s="6"/>
    </row>
    <row r="1087" spans="1:10" s="5" customFormat="1">
      <c r="A1087" s="6"/>
      <c r="B1087" s="3"/>
      <c r="C1087" s="17"/>
      <c r="D1087" s="17"/>
      <c r="E1087" s="12"/>
      <c r="F1087" s="19"/>
      <c r="G1087" s="10"/>
      <c r="H1087" s="11"/>
      <c r="I1087" s="11"/>
      <c r="J1087" s="6"/>
    </row>
    <row r="1088" spans="1:10" s="5" customFormat="1">
      <c r="A1088" s="6"/>
      <c r="B1088" s="3"/>
      <c r="C1088" s="17"/>
      <c r="D1088" s="17"/>
      <c r="E1088" s="12"/>
      <c r="F1088" s="19"/>
      <c r="G1088" s="10"/>
      <c r="H1088" s="11"/>
      <c r="I1088" s="11"/>
      <c r="J1088" s="6"/>
    </row>
    <row r="1089" spans="1:10" s="5" customFormat="1">
      <c r="A1089" s="6"/>
      <c r="B1089" s="3"/>
      <c r="C1089" s="17"/>
      <c r="D1089" s="17"/>
      <c r="E1089" s="12"/>
      <c r="F1089" s="19"/>
      <c r="G1089" s="10"/>
      <c r="H1089" s="11"/>
      <c r="I1089" s="11"/>
      <c r="J1089" s="6"/>
    </row>
    <row r="1090" spans="1:10" s="5" customFormat="1">
      <c r="A1090" s="6"/>
      <c r="B1090" s="3"/>
      <c r="C1090" s="17"/>
      <c r="D1090" s="17"/>
      <c r="E1090" s="12"/>
      <c r="F1090" s="19"/>
      <c r="G1090" s="10"/>
      <c r="H1090" s="11"/>
      <c r="I1090" s="11"/>
      <c r="J1090" s="6"/>
    </row>
    <row r="1091" spans="1:10" s="5" customFormat="1">
      <c r="A1091" s="6"/>
      <c r="B1091" s="3"/>
      <c r="C1091" s="17"/>
      <c r="D1091" s="17"/>
      <c r="E1091" s="12"/>
      <c r="F1091" s="19"/>
      <c r="G1091" s="10"/>
      <c r="H1091" s="11"/>
      <c r="I1091" s="11"/>
      <c r="J1091" s="6"/>
    </row>
    <row r="1092" spans="1:10" s="5" customFormat="1">
      <c r="A1092" s="6"/>
      <c r="B1092" s="3"/>
      <c r="C1092" s="17"/>
      <c r="D1092" s="17"/>
      <c r="E1092" s="12"/>
      <c r="F1092" s="19"/>
      <c r="G1092" s="10"/>
      <c r="H1092" s="11"/>
      <c r="I1092" s="11"/>
      <c r="J1092" s="6"/>
    </row>
    <row r="1093" spans="1:10" s="5" customFormat="1">
      <c r="A1093" s="6"/>
      <c r="B1093" s="3"/>
      <c r="C1093" s="17"/>
      <c r="D1093" s="17"/>
      <c r="E1093" s="12"/>
      <c r="F1093" s="19"/>
      <c r="G1093" s="10"/>
      <c r="H1093" s="11"/>
      <c r="I1093" s="11"/>
      <c r="J1093" s="6"/>
    </row>
    <row r="1094" spans="1:10" s="5" customFormat="1">
      <c r="A1094" s="6"/>
      <c r="B1094" s="3"/>
      <c r="C1094" s="17"/>
      <c r="D1094" s="17"/>
      <c r="E1094" s="12"/>
      <c r="F1094" s="19"/>
      <c r="G1094" s="10"/>
      <c r="H1094" s="11"/>
      <c r="I1094" s="11"/>
      <c r="J1094" s="6"/>
    </row>
    <row r="1095" spans="1:10" s="5" customFormat="1">
      <c r="A1095" s="6"/>
      <c r="B1095" s="3"/>
      <c r="C1095" s="17"/>
      <c r="D1095" s="17"/>
      <c r="E1095" s="12"/>
      <c r="F1095" s="19"/>
      <c r="G1095" s="10"/>
      <c r="H1095" s="11"/>
      <c r="I1095" s="11"/>
      <c r="J1095" s="6"/>
    </row>
    <row r="1096" spans="1:10" s="5" customFormat="1">
      <c r="A1096" s="6"/>
      <c r="B1096" s="3"/>
      <c r="C1096" s="17"/>
      <c r="D1096" s="17"/>
      <c r="E1096" s="12"/>
      <c r="F1096" s="19"/>
      <c r="G1096" s="10"/>
      <c r="H1096" s="11"/>
      <c r="I1096" s="11"/>
      <c r="J1096" s="6"/>
    </row>
    <row r="1097" spans="1:10" s="5" customFormat="1">
      <c r="A1097" s="6"/>
      <c r="B1097" s="3"/>
      <c r="C1097" s="17"/>
      <c r="D1097" s="17"/>
      <c r="E1097" s="12"/>
      <c r="F1097" s="19"/>
      <c r="G1097" s="10"/>
      <c r="H1097" s="11"/>
      <c r="I1097" s="11"/>
      <c r="J1097" s="6"/>
    </row>
    <row r="1098" spans="1:10" s="5" customFormat="1">
      <c r="A1098" s="6"/>
      <c r="B1098" s="3"/>
      <c r="C1098" s="17"/>
      <c r="D1098" s="17"/>
      <c r="E1098" s="12"/>
      <c r="F1098" s="19"/>
      <c r="G1098" s="10"/>
      <c r="H1098" s="11"/>
      <c r="I1098" s="11"/>
      <c r="J1098" s="6"/>
    </row>
    <row r="1099" spans="1:10" s="5" customFormat="1">
      <c r="A1099" s="6"/>
      <c r="B1099" s="3"/>
      <c r="C1099" s="17"/>
      <c r="D1099" s="17"/>
      <c r="E1099" s="12"/>
      <c r="F1099" s="19"/>
      <c r="G1099" s="10"/>
      <c r="H1099" s="11"/>
      <c r="I1099" s="11"/>
      <c r="J1099" s="6"/>
    </row>
    <row r="1100" spans="1:10" s="5" customFormat="1">
      <c r="A1100" s="6"/>
      <c r="B1100" s="3"/>
      <c r="C1100" s="17"/>
      <c r="D1100" s="17"/>
      <c r="E1100" s="12"/>
      <c r="F1100" s="19"/>
      <c r="G1100" s="10"/>
      <c r="H1100" s="11"/>
      <c r="I1100" s="11"/>
      <c r="J1100" s="6"/>
    </row>
    <row r="1101" spans="1:10" s="5" customFormat="1">
      <c r="A1101" s="6"/>
      <c r="B1101" s="3"/>
      <c r="C1101" s="17"/>
      <c r="D1101" s="17"/>
      <c r="E1101" s="12"/>
      <c r="F1101" s="19"/>
      <c r="G1101" s="10"/>
      <c r="H1101" s="11"/>
      <c r="I1101" s="11"/>
      <c r="J1101" s="6"/>
    </row>
    <row r="1102" spans="1:10" s="5" customFormat="1">
      <c r="A1102" s="6"/>
      <c r="B1102" s="3"/>
      <c r="C1102" s="17"/>
      <c r="D1102" s="17"/>
      <c r="E1102" s="12"/>
      <c r="F1102" s="19"/>
      <c r="G1102" s="10"/>
      <c r="H1102" s="11"/>
      <c r="I1102" s="11"/>
      <c r="J1102" s="6"/>
    </row>
    <row r="1103" spans="1:10" s="5" customFormat="1">
      <c r="A1103" s="6"/>
      <c r="B1103" s="3"/>
      <c r="C1103" s="17"/>
      <c r="D1103" s="17"/>
      <c r="E1103" s="12"/>
      <c r="F1103" s="19"/>
      <c r="G1103" s="10"/>
      <c r="H1103" s="11"/>
      <c r="I1103" s="11"/>
      <c r="J1103" s="6"/>
    </row>
    <row r="1104" spans="1:10" s="5" customFormat="1">
      <c r="A1104" s="6"/>
      <c r="B1104" s="3"/>
      <c r="C1104" s="17"/>
      <c r="D1104" s="17"/>
      <c r="E1104" s="12"/>
      <c r="F1104" s="19"/>
      <c r="G1104" s="10"/>
      <c r="H1104" s="11"/>
      <c r="I1104" s="11"/>
      <c r="J1104" s="6"/>
    </row>
    <row r="1105" spans="1:10" s="5" customFormat="1">
      <c r="A1105" s="6"/>
      <c r="B1105" s="3"/>
      <c r="C1105" s="17"/>
      <c r="D1105" s="17"/>
      <c r="E1105" s="12"/>
      <c r="F1105" s="19"/>
      <c r="G1105" s="10"/>
      <c r="H1105" s="11"/>
      <c r="I1105" s="11"/>
      <c r="J1105" s="6"/>
    </row>
    <row r="1106" spans="1:10" s="5" customFormat="1">
      <c r="A1106" s="6"/>
      <c r="B1106" s="3"/>
      <c r="C1106" s="17"/>
      <c r="D1106" s="17"/>
      <c r="E1106" s="12"/>
      <c r="F1106" s="19"/>
      <c r="G1106" s="10"/>
      <c r="H1106" s="11"/>
      <c r="I1106" s="11"/>
      <c r="J1106" s="6"/>
    </row>
    <row r="1107" spans="1:10" s="5" customFormat="1">
      <c r="A1107" s="6"/>
      <c r="B1107" s="3"/>
      <c r="C1107" s="17"/>
      <c r="D1107" s="17"/>
      <c r="E1107" s="12"/>
      <c r="F1107" s="19"/>
      <c r="G1107" s="10"/>
      <c r="H1107" s="11"/>
      <c r="I1107" s="11"/>
      <c r="J1107" s="6"/>
    </row>
    <row r="1108" spans="1:10" s="5" customFormat="1">
      <c r="A1108" s="6"/>
      <c r="B1108" s="3"/>
      <c r="C1108" s="17"/>
      <c r="D1108" s="17"/>
      <c r="E1108" s="12"/>
      <c r="F1108" s="19"/>
      <c r="G1108" s="10"/>
      <c r="H1108" s="11"/>
      <c r="I1108" s="11"/>
      <c r="J1108" s="6"/>
    </row>
    <row r="1109" spans="1:10" s="5" customFormat="1">
      <c r="A1109" s="6"/>
      <c r="B1109" s="3"/>
      <c r="C1109" s="17"/>
      <c r="D1109" s="17"/>
      <c r="E1109" s="12"/>
      <c r="F1109" s="19"/>
      <c r="G1109" s="10"/>
      <c r="H1109" s="11"/>
      <c r="I1109" s="11"/>
      <c r="J1109" s="6"/>
    </row>
    <row r="1110" spans="1:10" s="5" customFormat="1">
      <c r="A1110" s="6"/>
      <c r="B1110" s="3"/>
      <c r="C1110" s="17"/>
      <c r="D1110" s="17"/>
      <c r="E1110" s="12"/>
      <c r="F1110" s="19"/>
      <c r="G1110" s="10"/>
      <c r="H1110" s="11"/>
      <c r="I1110" s="11"/>
      <c r="J1110" s="6"/>
    </row>
    <row r="1111" spans="1:10" s="5" customFormat="1">
      <c r="A1111" s="6"/>
      <c r="B1111" s="3"/>
      <c r="C1111" s="17"/>
      <c r="D1111" s="17"/>
      <c r="E1111" s="12"/>
      <c r="F1111" s="19"/>
      <c r="G1111" s="10"/>
      <c r="H1111" s="11"/>
      <c r="I1111" s="11"/>
      <c r="J1111" s="6"/>
    </row>
    <row r="1112" spans="1:10" s="5" customFormat="1">
      <c r="A1112" s="6"/>
      <c r="B1112" s="3"/>
      <c r="C1112" s="17"/>
      <c r="D1112" s="17"/>
      <c r="E1112" s="12"/>
      <c r="F1112" s="19"/>
      <c r="G1112" s="10"/>
      <c r="H1112" s="11"/>
      <c r="I1112" s="11"/>
      <c r="J1112" s="6"/>
    </row>
    <row r="1113" spans="1:10" s="5" customFormat="1">
      <c r="A1113" s="6"/>
      <c r="B1113" s="3"/>
      <c r="C1113" s="17"/>
      <c r="D1113" s="17"/>
      <c r="E1113" s="12"/>
      <c r="F1113" s="19"/>
      <c r="G1113" s="10"/>
      <c r="H1113" s="11"/>
      <c r="I1113" s="11"/>
      <c r="J1113" s="6"/>
    </row>
    <row r="1114" spans="1:10" s="5" customFormat="1">
      <c r="A1114" s="6"/>
      <c r="B1114" s="3"/>
      <c r="C1114" s="17"/>
      <c r="D1114" s="17"/>
      <c r="E1114" s="12"/>
      <c r="F1114" s="19"/>
      <c r="G1114" s="10"/>
      <c r="H1114" s="11"/>
      <c r="I1114" s="11"/>
      <c r="J1114" s="6"/>
    </row>
    <row r="1115" spans="1:10" s="5" customFormat="1">
      <c r="A1115" s="6"/>
      <c r="B1115" s="3"/>
      <c r="C1115" s="17"/>
      <c r="D1115" s="17"/>
      <c r="E1115" s="12"/>
      <c r="F1115" s="19"/>
      <c r="G1115" s="10"/>
      <c r="H1115" s="11"/>
      <c r="I1115" s="11"/>
      <c r="J1115" s="6"/>
    </row>
    <row r="1116" spans="1:10" s="5" customFormat="1">
      <c r="A1116" s="6"/>
      <c r="B1116" s="3"/>
      <c r="C1116" s="17"/>
      <c r="D1116" s="17"/>
      <c r="E1116" s="12"/>
      <c r="F1116" s="19"/>
      <c r="G1116" s="10"/>
      <c r="H1116" s="11"/>
      <c r="I1116" s="11"/>
      <c r="J1116" s="6"/>
    </row>
  </sheetData>
  <autoFilter ref="A6:P546"/>
  <customSheetViews>
    <customSheetView guid="{713A662A-DFDD-43FB-A56E-1E210432D89D}" scale="85" fitToPage="1">
      <pane xSplit="2" ySplit="9" topLeftCell="C10" activePane="bottomRight" state="frozen"/>
      <selection pane="bottomRight" activeCell="A115" sqref="A115:J115"/>
      <pageMargins left="0.19685039370078741" right="0.23622047244094491" top="0.19685039370078741" bottom="0.19685039370078741" header="0.15748031496062992" footer="0.15748031496062992"/>
      <pageSetup paperSize="9" scale="36" fitToHeight="12" orientation="landscape" horizontalDpi="120" verticalDpi="144" r:id="rId1"/>
      <headerFooter alignWithMargins="0"/>
    </customSheetView>
    <customSheetView guid="{06B33669-D909-4CD8-806F-33C009B9DF0A}" scale="75" fitToPage="1">
      <pane xSplit="2" ySplit="9" topLeftCell="F232" activePane="bottomRight" state="frozen"/>
      <selection pane="bottomRight" activeCell="H248" sqref="H248:I248"/>
      <pageMargins left="0.19685039370078741" right="0.23622047244094491" top="0.19685039370078741" bottom="0.19685039370078741" header="0.15748031496062992" footer="0.15748031496062992"/>
      <pageSetup paperSize="9" scale="49" fitToHeight="12" orientation="landscape" horizontalDpi="120" verticalDpi="144" r:id="rId2"/>
      <headerFooter alignWithMargins="0"/>
    </customSheetView>
    <customSheetView guid="{95A7493F-2B11-406A-BB91-458FD9DC3BAE}" scale="75" showPageBreaks="1" fitToPage="1" printArea="1" showRuler="0">
      <pane xSplit="2" ySplit="9" topLeftCell="C38" activePane="bottomRight" state="frozen"/>
      <selection pane="bottomRight" activeCell="D45" sqref="D45"/>
      <pageMargins left="0.19685039370078741" right="0.23622047244094491" top="0.19685039370078741" bottom="0.19685039370078741" header="0.15748031496062992" footer="0.15748031496062992"/>
      <pageSetup paperSize="9" scale="50" fitToHeight="12" orientation="landscape" horizontalDpi="120" verticalDpi="144" r:id="rId3"/>
      <headerFooter alignWithMargins="0"/>
    </customSheetView>
    <customSheetView guid="{675C859F-867B-4E3E-8283-3B2C94BFA5E5}" scale="85" showPageBreaks="1" fitToPage="1">
      <pane xSplit="2" ySplit="9" topLeftCell="C213" activePane="bottomRight" state="frozen"/>
      <selection pane="bottomRight" activeCell="D219" sqref="D219"/>
      <pageMargins left="0.19685039370078741" right="0.23622047244094491" top="0.19685039370078741" bottom="0.19685039370078741" header="0.15748031496062992" footer="0.15748031496062992"/>
      <pageSetup paperSize="9" scale="45" fitToHeight="12" orientation="landscape" horizontalDpi="120" verticalDpi="144" r:id="rId4"/>
      <headerFooter alignWithMargins="0"/>
    </customSheetView>
    <customSheetView guid="{BE1C4A44-01B5-4ECE-8D55-C71095D37032}" scale="80" showPageBreaks="1" fitToPage="1">
      <pane xSplit="2" ySplit="9" topLeftCell="C218" activePane="bottomRight" state="frozen"/>
      <selection pane="bottomRight" activeCell="A212" sqref="A212:XFD216"/>
      <pageMargins left="0.19685039370078741" right="0.23622047244094491" top="0.19685039370078741" bottom="0.19685039370078741" header="0.15748031496062992" footer="0.15748031496062992"/>
      <pageSetup paperSize="9" scale="36" fitToHeight="12" orientation="landscape" horizontalDpi="120" verticalDpi="144" r:id="rId5"/>
      <headerFooter alignWithMargins="0"/>
    </customSheetView>
    <customSheetView guid="{9BFA17BE-4413-48EA-8DFA-9D7972E1D966}" scale="85" fitToPage="1" hiddenRows="1">
      <pane xSplit="2" ySplit="9" topLeftCell="C109" activePane="bottomRight" state="frozen"/>
      <selection pane="bottomRight" activeCell="A116" sqref="A116:XFD116"/>
      <pageMargins left="0.19685039370078741" right="0.23622047244094491" top="0.19685039370078741" bottom="0.19685039370078741" header="0.15748031496062992" footer="0.15748031496062992"/>
      <pageSetup paperSize="9" scale="36" fitToHeight="12" orientation="landscape" horizontalDpi="120" verticalDpi="144" r:id="rId6"/>
      <headerFooter alignWithMargins="0"/>
    </customSheetView>
    <customSheetView guid="{8FB1E024-9866-4CAD-B900-0CCFEA27B234}" scale="75" fitToPage="1" showRuler="0">
      <pane xSplit="2" ySplit="9" topLeftCell="C162" activePane="bottomRight" state="frozen"/>
      <selection pane="bottomRight" sqref="A1:J113"/>
      <pageMargins left="0.19685039370078741" right="0.23622047244094491" top="0.19685039370078741" bottom="0.19685039370078741" header="0.15748031496062992" footer="0.15748031496062992"/>
      <pageSetup paperSize="9" scale="50" fitToHeight="12" orientation="landscape" verticalDpi="144" r:id="rId7"/>
      <headerFooter alignWithMargins="0"/>
    </customSheetView>
    <customSheetView guid="{CFD58EC5-F475-4F0C-8822-861C497EA100}" scale="75" topLeftCell="A281">
      <selection activeCell="G297" sqref="G297:H297"/>
      <pageMargins left="0.47244094488188981" right="0.23622047244094491" top="0.19685039370078741" bottom="0.19685039370078741" header="0.15748031496062992" footer="0.15748031496062992"/>
      <pageSetup paperSize="9" scale="48" fitToHeight="12" orientation="landscape" verticalDpi="144" r:id="rId8"/>
      <headerFooter differentFirst="1" alignWithMargins="0">
        <oddFooter>&amp;R&amp;P</oddFooter>
      </headerFooter>
    </customSheetView>
    <customSheetView guid="{CFB0A04F-563D-4D2B-BCD3-ACFCDC70E584}" scale="85" showPageBreaks="1" fitToPage="1">
      <pane xSplit="2" ySplit="9" topLeftCell="C190" activePane="bottomRight" state="frozen"/>
      <selection pane="bottomRight" activeCell="D197" sqref="D197:F197"/>
      <pageMargins left="0.19685039370078741" right="0.23622047244094491" top="0.19685039370078741" bottom="0.19685039370078741" header="0.15748031496062992" footer="0.15748031496062992"/>
      <pageSetup paperSize="9" scale="36" fitToHeight="12" orientation="landscape" horizontalDpi="120" verticalDpi="144" r:id="rId9"/>
      <headerFooter alignWithMargins="0"/>
    </customSheetView>
    <customSheetView guid="{998E5F34-5F22-456C-AF6B-44B849DA5E75}" scale="70">
      <pane xSplit="2" ySplit="5" topLeftCell="F6" activePane="bottomRight" state="frozen"/>
      <selection pane="bottomRight" sqref="A1:J1"/>
      <pageMargins left="0.47244094488188981" right="0.23622047244094491" top="0.19685039370078741" bottom="0.19685039370078741" header="0.15748031496062992" footer="0.15748031496062992"/>
      <pageSetup paperSize="9" scale="48" fitToHeight="12" orientation="landscape" verticalDpi="144" r:id="rId10"/>
      <headerFooter alignWithMargins="0"/>
    </customSheetView>
    <customSheetView guid="{1BDFBE17-25BB-4BB9-B67F-4757B39B2D64}" scale="70" showPageBreaks="1" fitToPage="1" hiddenRows="1">
      <pane xSplit="2" ySplit="9" topLeftCell="C92" activePane="bottomRight" state="frozen"/>
      <selection pane="bottomRight" activeCell="F81" sqref="F81"/>
      <pageMargins left="0.19685039370078741" right="0.23622047244094491" top="0.19685039370078741" bottom="0.19685039370078741" header="0.15748031496062992" footer="0.15748031496062992"/>
      <pageSetup paperSize="9" scale="43" fitToHeight="12" orientation="landscape" verticalDpi="144" r:id="rId11"/>
      <headerFooter alignWithMargins="0"/>
    </customSheetView>
    <customSheetView guid="{0EDC1FFF-2611-4DAC-98A8-22EC25025967}" scale="75" showPageBreaks="1" fitToPage="1">
      <pane xSplit="2" ySplit="9" topLeftCell="C240" activePane="bottomRight" state="frozen"/>
      <selection pane="bottomRight" activeCell="I240" sqref="I240:J250"/>
      <pageMargins left="0.19685039370078741" right="0.23622047244094491" top="0.19685039370078741" bottom="0.19685039370078741" header="0.15748031496062992" footer="0.15748031496062992"/>
      <pageSetup paperSize="9" scale="40" fitToHeight="12" orientation="landscape" horizontalDpi="120" verticalDpi="144" r:id="rId12"/>
      <headerFooter alignWithMargins="0"/>
    </customSheetView>
    <customSheetView guid="{868786DC-4C96-45F5-A272-3E03D4B934A0}" scale="58" showPageBreaks="1" fitToPage="1">
      <pane xSplit="2" ySplit="9" topLeftCell="C214" activePane="bottomRight" state="frozen"/>
      <selection pane="bottomRight" activeCell="C217" sqref="C217"/>
      <pageMargins left="0.19685039370078741" right="0.23622047244094491" top="0.19685039370078741" bottom="0.19685039370078741" header="0.15748031496062992" footer="0.15748031496062992"/>
      <pageSetup paperSize="9" scale="40" fitToHeight="12" orientation="landscape" horizontalDpi="120" verticalDpi="144" r:id="rId13"/>
      <headerFooter alignWithMargins="0"/>
    </customSheetView>
    <customSheetView guid="{F9324F9E-6E0D-484A-B1A6-F87CCAA93894}" scale="90" fitToPage="1">
      <pane xSplit="2" ySplit="9" topLeftCell="C276" activePane="bottomRight" state="frozen"/>
      <selection pane="bottomRight" activeCell="C296" sqref="C296"/>
      <pageMargins left="0.19685039370078741" right="0.23622047244094491" top="0.19685039370078741" bottom="0.19685039370078741" header="0.15748031496062992" footer="0.15748031496062992"/>
      <pageSetup paperSize="9" scale="49" fitToHeight="12" orientation="landscape" horizontalDpi="120" verticalDpi="144" r:id="rId14"/>
      <headerFooter alignWithMargins="0"/>
    </customSheetView>
    <customSheetView guid="{F9D2B861-A6DF-4E58-9205-20667B07345D}" scale="85" fitToPage="1">
      <pane xSplit="2" ySplit="9" topLeftCell="C10" activePane="bottomRight" state="frozen"/>
      <selection pane="bottomRight" activeCell="A174" sqref="A174"/>
      <pageMargins left="0.19685039370078741" right="0.23622047244094491" top="0.19685039370078741" bottom="0.19685039370078741" header="0.15748031496062992" footer="0.15748031496062992"/>
      <pageSetup paperSize="9" scale="40" fitToHeight="12" orientation="landscape" horizontalDpi="120" verticalDpi="144" r:id="rId15"/>
      <headerFooter alignWithMargins="0"/>
    </customSheetView>
    <customSheetView guid="{8DA01475-C6A0-4A19-B7EB-B1C704431492}" scale="85" fitToPage="1">
      <pane xSplit="2" ySplit="9" topLeftCell="C275" activePane="bottomRight" state="frozen"/>
      <selection pane="bottomRight" activeCell="A283" sqref="A283:J283"/>
      <pageMargins left="0.19685039370078741" right="0.23622047244094491" top="0.19685039370078741" bottom="0.19685039370078741" header="0.15748031496062992" footer="0.15748031496062992"/>
      <pageSetup paperSize="9" scale="40" fitToHeight="12" orientation="landscape" horizontalDpi="120" verticalDpi="144" r:id="rId16"/>
      <headerFooter alignWithMargins="0"/>
    </customSheetView>
    <customSheetView guid="{33313D92-ACCC-472C-8066-C92558BED64F}" scale="65" showPageBreaks="1" fitToPage="1">
      <pane xSplit="2" ySplit="9" topLeftCell="C220" activePane="bottomRight" state="frozen"/>
      <selection pane="bottomRight" activeCell="C124" sqref="C124:F124"/>
      <pageMargins left="0.19685039370078741" right="0.23622047244094491" top="0.19685039370078741" bottom="0.19685039370078741" header="0.15748031496062992" footer="0.15748031496062992"/>
      <pageSetup paperSize="9" scale="40" fitToHeight="12" orientation="landscape" horizontalDpi="120" verticalDpi="144" r:id="rId17"/>
      <headerFooter alignWithMargins="0"/>
    </customSheetView>
    <customSheetView guid="{B5FF27E5-4C0E-4323-88CE-5D44F441DDEF}" scale="60" fitToPage="1">
      <pane xSplit="2" ySplit="9" topLeftCell="D65" activePane="bottomRight" state="frozen"/>
      <selection pane="bottomRight" activeCell="F101" sqref="F101"/>
      <pageMargins left="0.19685039370078741" right="0.23622047244094491" top="0.19685039370078741" bottom="0.19685039370078741" header="0.15748031496062992" footer="0.15748031496062992"/>
      <pageSetup paperSize="9" scale="40" fitToHeight="12" orientation="landscape" horizontalDpi="120" verticalDpi="144" r:id="rId18"/>
      <headerFooter alignWithMargins="0"/>
    </customSheetView>
    <customSheetView guid="{68CBFC64-03A4-4F74-B34E-EE1DB915A668}" scale="85" fitToPage="1">
      <pane xSplit="2" ySplit="9" topLeftCell="C133" activePane="bottomRight" state="frozen"/>
      <selection pane="bottomRight" activeCell="G139" sqref="G139"/>
      <pageMargins left="0.19685039370078741" right="0.23622047244094491" top="0.19685039370078741" bottom="0.19685039370078741" header="0.15748031496062992" footer="0.15748031496062992"/>
      <pageSetup paperSize="9" scale="40" fitToHeight="12" orientation="landscape" horizontalDpi="120" verticalDpi="144" r:id="rId19"/>
      <headerFooter alignWithMargins="0"/>
    </customSheetView>
    <customSheetView guid="{CC0A6F72-A956-4FF0-A9CF-B2F133844683}" scale="75" fitToPage="1" topLeftCell="A4">
      <pane xSplit="2" ySplit="1" topLeftCell="D247" activePane="bottomRight" state="frozen"/>
      <selection pane="bottomRight" activeCell="D263" sqref="D263"/>
      <pageMargins left="0.19685039370078741" right="0.23622047244094491" top="0.19685039370078741" bottom="0.19685039370078741" header="0.15748031496062992" footer="0.15748031496062992"/>
      <pageSetup paperSize="9" scale="49" fitToHeight="12" orientation="landscape" horizontalDpi="120" verticalDpi="144" r:id="rId20"/>
      <headerFooter alignWithMargins="0"/>
    </customSheetView>
    <customSheetView guid="{2A0A5548-2EEF-4469-A03C-FA481083CE33}" scale="60" showPageBreaks="1" fitToPage="1" showRuler="0">
      <pane xSplit="2" ySplit="9" topLeftCell="C84" activePane="bottomRight" state="frozen"/>
      <selection pane="bottomRight" activeCell="D85" sqref="D85"/>
      <pageMargins left="0.19685039370078741" right="0.23622047244094491" top="0.19685039370078741" bottom="0.19685039370078741" header="0.15748031496062992" footer="0.15748031496062992"/>
      <pageSetup paperSize="9" scale="49" fitToHeight="12" orientation="landscape" horizontalDpi="120" verticalDpi="144" r:id="rId21"/>
      <headerFooter alignWithMargins="0"/>
    </customSheetView>
    <customSheetView guid="{84AB9039-6109-4932-AA14-522BD4A30F0B}" scale="75" fitToPage="1">
      <pane xSplit="2" ySplit="9" topLeftCell="C187" activePane="bottomRight" state="frozen"/>
      <selection pane="bottomRight" activeCell="G190" sqref="G190"/>
      <pageMargins left="0.19685039370078741" right="0.23622047244094491" top="0.19685039370078741" bottom="0.19685039370078741" header="0.15748031496062992" footer="0.15748031496062992"/>
      <pageSetup paperSize="9" scale="49" fitToHeight="12" orientation="landscape" horizontalDpi="120" verticalDpi="144" r:id="rId22"/>
      <headerFooter alignWithMargins="0"/>
    </customSheetView>
    <customSheetView guid="{7EDDA008-F905-436E-A980-951BDACDA577}" scale="80" fitToPage="1">
      <pane xSplit="2" ySplit="9" topLeftCell="C10" activePane="bottomRight" state="frozen"/>
      <selection pane="bottomRight" activeCell="I19" sqref="I19"/>
      <pageMargins left="0.19685039370078741" right="0.23622047244094491" top="0.19685039370078741" bottom="0.19685039370078741" header="0.15748031496062992" footer="0.15748031496062992"/>
      <pageSetup paperSize="9" scale="50" fitToHeight="12" orientation="landscape" horizontalDpi="120" verticalDpi="144" r:id="rId23"/>
      <headerFooter alignWithMargins="0"/>
    </customSheetView>
    <customSheetView guid="{452C56A1-7A56-4ADE-A5CF-E260228787E3}" scale="75" showPageBreaks="1" fitToPage="1" printArea="1" view="pageBreakPreview" showRuler="0" topLeftCell="A6">
      <pane xSplit="2" ySplit="4" topLeftCell="J189" activePane="bottomRight" state="frozen"/>
      <selection pane="bottomRight" activeCell="A197" sqref="A197:J197"/>
      <pageMargins left="0.19685039370078741" right="0.23622047244094491" top="0.19685039370078741" bottom="0.19685039370078741" header="0.15748031496062992" footer="0.15748031496062992"/>
      <pageSetup paperSize="9" scale="53" fitToHeight="12" orientation="landscape" horizontalDpi="120" verticalDpi="144" r:id="rId24"/>
      <headerFooter alignWithMargins="0"/>
    </customSheetView>
    <customSheetView guid="{3B5575E9-696E-4E1F-8BBE-8483CF318052}" scale="75" fitToPage="1" printArea="1" showRuler="0">
      <pane xSplit="2" ySplit="9" topLeftCell="G49" activePane="bottomRight" state="frozen"/>
      <selection pane="bottomRight" activeCell="G52" sqref="G52"/>
      <pageMargins left="0.19685039370078741" right="0.23622047244094491" top="0.19685039370078741" bottom="0.19685039370078741" header="0.15748031496062992" footer="0.15748031496062992"/>
      <pageSetup paperSize="9" scale="58" fitToHeight="12" orientation="landscape" horizontalDpi="120" verticalDpi="144" r:id="rId25"/>
      <headerFooter alignWithMargins="0"/>
    </customSheetView>
    <customSheetView guid="{E147D13D-D04D-431E-888C-5A9AE670FC44}" scale="75" showPageBreaks="1" view="pageBreakPreview" showRuler="0" topLeftCell="A7">
      <pane xSplit="2" ySplit="10" topLeftCell="C140" activePane="bottomRight" state="frozen"/>
      <selection pane="bottomRight" activeCell="A145" sqref="A145"/>
      <pageMargins left="0.19685039370078741" right="0.23622047244094491" top="0.19685039370078741" bottom="0.19685039370078741" header="0.15748031496062992" footer="0.15748031496062992"/>
      <pageSetup paperSize="9" scale="59" orientation="landscape" horizontalDpi="120" verticalDpi="144" r:id="rId26"/>
      <headerFooter alignWithMargins="0"/>
    </customSheetView>
    <customSheetView guid="{795D5ECF-BF90-4F3E-A74E-B1A55C8421F2}" scale="75" fitToPage="1">
      <pane xSplit="2" ySplit="9" topLeftCell="C65" activePane="bottomRight" state="frozen"/>
      <selection pane="bottomRight" activeCell="B83" sqref="B83"/>
      <pageMargins left="0.19685039370078741" right="0.23622047244094491" top="0.19685039370078741" bottom="0.19685039370078741" header="0.15748031496062992" footer="0.15748031496062992"/>
      <pageSetup paperSize="9" scale="49" fitToHeight="12" orientation="landscape" horizontalDpi="120" verticalDpi="144" r:id="rId27"/>
      <headerFooter alignWithMargins="0"/>
    </customSheetView>
    <customSheetView guid="{5EEB5DC5-097B-47D6-81BA-F19E1000B57E}" scale="75" fitToPage="1" printArea="1" showRuler="0">
      <pane xSplit="2" ySplit="9" topLeftCell="C131" activePane="bottomRight" state="frozen"/>
      <selection pane="bottomRight" activeCell="G189" sqref="G189"/>
      <pageMargins left="0.19685039370078741" right="0.23622047244094491" top="0.19685039370078741" bottom="0.19685039370078741" header="0.15748031496062992" footer="0.15748031496062992"/>
      <pageSetup paperSize="9" scale="49" fitToHeight="12" orientation="landscape" horizontalDpi="120" verticalDpi="144" r:id="rId28"/>
      <headerFooter alignWithMargins="0"/>
    </customSheetView>
    <customSheetView guid="{839A87F2-F73A-45C5-ADB8-392A99CC1EFF}" scale="85" fitToPage="1">
      <pane xSplit="2" ySplit="4" topLeftCell="C286" activePane="bottomRight" state="frozen"/>
      <selection pane="bottomRight" activeCell="L291" sqref="L291"/>
      <pageMargins left="0.19685039370078741" right="0.23622047244094491" top="0.19685039370078741" bottom="0.19685039370078741" header="0.15748031496062992" footer="0.15748031496062992"/>
      <pageSetup paperSize="9" scale="48" fitToHeight="12" orientation="landscape" horizontalDpi="120" verticalDpi="144" r:id="rId29"/>
      <headerFooter alignWithMargins="0"/>
    </customSheetView>
    <customSheetView guid="{2C18B72E-FABC-405E-9989-871873679CB9}" scale="85" fitToPage="1">
      <pane xSplit="2" ySplit="9" topLeftCell="D133" activePane="bottomRight" state="frozen"/>
      <selection pane="bottomRight" activeCell="E141" sqref="E141"/>
      <pageMargins left="0.19685039370078741" right="0.23622047244094491" top="0.19685039370078741" bottom="0.19685039370078741" header="0.15748031496062992" footer="0.15748031496062992"/>
      <pageSetup paperSize="9" scale="44" fitToHeight="12" orientation="landscape" horizontalDpi="120" verticalDpi="144" r:id="rId30"/>
      <headerFooter alignWithMargins="0"/>
    </customSheetView>
    <customSheetView guid="{72EDDA2C-BFF2-4D48-A13B-2B9C46213374}" scale="75" fitToPage="1">
      <pane xSplit="2" ySplit="9" topLeftCell="D242" activePane="bottomRight" state="frozen"/>
      <selection pane="bottomRight" activeCell="H241" sqref="H241"/>
      <pageMargins left="0.19685039370078741" right="0.23622047244094491" top="0.19685039370078741" bottom="0.19685039370078741" header="0.15748031496062992" footer="0.15748031496062992"/>
      <pageSetup paperSize="9" scale="49" fitToHeight="12" orientation="landscape" horizontalDpi="120" verticalDpi="144" r:id="rId31"/>
      <headerFooter alignWithMargins="0"/>
    </customSheetView>
    <customSheetView guid="{B0CF427B-E64B-46A6-97A4-9B49090FE4BE}" scale="85" fitToPage="1">
      <pane xSplit="2" ySplit="9" topLeftCell="C130" activePane="bottomRight" state="frozen"/>
      <selection pane="bottomRight" activeCell="A133" sqref="A133:IV133"/>
      <pageMargins left="0.19685039370078741" right="0.23622047244094491" top="0.19685039370078741" bottom="0.19685039370078741" header="0.15748031496062992" footer="0.15748031496062992"/>
      <pageSetup paperSize="9" scale="29" fitToHeight="12" orientation="landscape" horizontalDpi="120" verticalDpi="144" r:id="rId32"/>
      <headerFooter alignWithMargins="0"/>
    </customSheetView>
    <customSheetView guid="{8112C56A-816E-41B5-AC5C-5C34336EE27C}" scale="85" fitToPage="1">
      <pane xSplit="2" ySplit="9" topLeftCell="F215" activePane="bottomRight" state="frozen"/>
      <selection pane="bottomRight" activeCell="H220" sqref="H220"/>
      <pageMargins left="0.19685039370078741" right="0.23622047244094491" top="0.19685039370078741" bottom="0.19685039370078741" header="0.15748031496062992" footer="0.15748031496062992"/>
      <pageSetup paperSize="9" scale="44" fitToHeight="12" orientation="landscape" horizontalDpi="120" verticalDpi="144" r:id="rId33"/>
      <headerFooter alignWithMargins="0"/>
    </customSheetView>
    <customSheetView guid="{90518B97-7307-4173-A97E-975285B914B1}" scale="75" showPageBreaks="1" topLeftCell="A67">
      <selection activeCell="E87" sqref="E87:F87"/>
      <pageMargins left="0.47244094488188981" right="0.23622047244094491" top="0.19685039370078741" bottom="0.19685039370078741" header="0.15748031496062992" footer="0.15748031496062992"/>
      <pageSetup paperSize="9" scale="48" fitToHeight="12" orientation="landscape" verticalDpi="144" r:id="rId34"/>
      <headerFooter differentFirst="1" alignWithMargins="0">
        <oddFooter>&amp;R&amp;P</oddFooter>
      </headerFooter>
    </customSheetView>
    <customSheetView guid="{BC4BF63E-98F8-4CE0-B0DE-A2A71C291EFE}" scale="85" showPageBreaks="1" fitToPage="1">
      <pane xSplit="2" ySplit="9" topLeftCell="C130" activePane="bottomRight" state="frozen"/>
      <selection pane="bottomRight" activeCell="A132" sqref="A132:B147"/>
      <pageMargins left="0.19685039370078741" right="0.23622047244094491" top="0.19685039370078741" bottom="0.19685039370078741" header="0.15748031496062992" footer="0.15748031496062992"/>
      <pageSetup paperSize="9" scale="42" fitToHeight="12" orientation="landscape" horizontalDpi="120" verticalDpi="144" r:id="rId35"/>
      <headerFooter alignWithMargins="0"/>
    </customSheetView>
    <customSheetView guid="{221AFC77-C97B-4D44-8163-7AA758A08BF9}" scale="75" showPageBreaks="1" fitToPage="1" printArea="1" showRuler="0">
      <pane xSplit="2" ySplit="9" topLeftCell="C104" activePane="bottomRight" state="frozen"/>
      <selection pane="bottomRight" activeCell="B3" sqref="B3"/>
      <pageMargins left="0.19685039370078741" right="0.23622047244094491" top="0.19685039370078741" bottom="0.19685039370078741" header="0.15748031496062992" footer="0.15748031496062992"/>
      <pageSetup paperSize="9" scale="50" fitToHeight="12" orientation="landscape" verticalDpi="144" r:id="rId36"/>
      <headerFooter alignWithMargins="0"/>
    </customSheetView>
    <customSheetView guid="{D0621073-25BE-47D7-AC33-51146458D41C}" scale="85" showPageBreaks="1" fitToPage="1" hiddenRows="1">
      <pane xSplit="2" ySplit="9" topLeftCell="C303" activePane="bottomRight" state="frozen"/>
      <selection pane="bottomRight" activeCell="B145" sqref="B145"/>
      <pageMargins left="0.19685039370078741" right="0.23622047244094491" top="0.19685039370078741" bottom="0.19685039370078741" header="0.15748031496062992" footer="0.15748031496062992"/>
      <pageSetup paperSize="9" scale="42" fitToHeight="12" orientation="landscape" horizontalDpi="120" verticalDpi="144" r:id="rId37"/>
      <headerFooter alignWithMargins="0"/>
    </customSheetView>
    <customSheetView guid="{3824CD03-2F75-4531-8348-997F8B6518CE}" scale="85" fitToPage="1">
      <pane xSplit="2" ySplit="9" topLeftCell="C247" activePane="bottomRight" state="frozen"/>
      <selection pane="bottomRight" activeCell="H261" sqref="H261"/>
      <pageMargins left="0.19685039370078741" right="0.23622047244094491" top="0.19685039370078741" bottom="0.19685039370078741" header="0.15748031496062992" footer="0.15748031496062992"/>
      <pageSetup paperSize="9" scale="36" fitToHeight="12" orientation="landscape" horizontalDpi="120" verticalDpi="144" r:id="rId38"/>
      <headerFooter alignWithMargins="0"/>
    </customSheetView>
    <customSheetView guid="{FA039D92-C83F-438E-BA9D-917452CA1B7F}" scale="85" showPageBreaks="1" fitToPage="1">
      <pane xSplit="2" ySplit="9" topLeftCell="C270" activePane="bottomRight" state="frozen"/>
      <selection pane="bottomRight" activeCell="D281" sqref="D281"/>
      <pageMargins left="0.19685039370078741" right="0.23622047244094491" top="0.19685039370078741" bottom="0.19685039370078741" header="0.15748031496062992" footer="0.15748031496062992"/>
      <pageSetup paperSize="9" scale="42" fitToHeight="12" orientation="landscape" horizontalDpi="120" verticalDpi="144" r:id="rId39"/>
      <headerFooter alignWithMargins="0"/>
    </customSheetView>
    <customSheetView guid="{966D3932-E429-4C59-AC55-697D9EEA620A}" scale="90" showPageBreaks="1" fitToPage="1" printArea="1" showAutoFilter="1" view="pageBreakPreview">
      <pane xSplit="2" ySplit="7" topLeftCell="C305" activePane="bottomRight" state="frozen"/>
      <selection pane="bottomRight" activeCell="A313" sqref="A1:J313"/>
      <pageMargins left="0.19685039370078741" right="0.23622047244094491" top="0.19685039370078741" bottom="0.19685039370078741" header="0.15748031496062992" footer="0.15748031496062992"/>
      <pageSetup paperSize="9" scale="50" fitToHeight="12" orientation="landscape" verticalDpi="144" r:id="rId40"/>
      <headerFooter alignWithMargins="0"/>
      <autoFilter ref="A6:P550"/>
    </customSheetView>
  </customSheetViews>
  <mergeCells count="9">
    <mergeCell ref="A314:J314"/>
    <mergeCell ref="A1:J1"/>
    <mergeCell ref="C4:F4"/>
    <mergeCell ref="G4:J4"/>
    <mergeCell ref="A4:A5"/>
    <mergeCell ref="B4:B5"/>
    <mergeCell ref="A7:J7"/>
    <mergeCell ref="A310:J310"/>
    <mergeCell ref="A115:J115"/>
  </mergeCells>
  <phoneticPr fontId="1" type="noConversion"/>
  <pageMargins left="0.19685039370078741" right="0.23622047244094491" top="0.19685039370078741" bottom="0.19685039370078741" header="0.15748031496062992" footer="0.15748031496062992"/>
  <pageSetup paperSize="9" scale="50" fitToHeight="12" orientation="landscape" verticalDpi="144" r:id="rId4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общее</vt:lpstr>
      <vt:lpstr>общее!Заголовки_для_печати</vt:lpstr>
      <vt:lpstr>общее!Область_печати</vt:lpstr>
    </vt:vector>
  </TitlesOfParts>
  <Company>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user416c</cp:lastModifiedBy>
  <cp:lastPrinted>2019-10-24T06:43:23Z</cp:lastPrinted>
  <dcterms:created xsi:type="dcterms:W3CDTF">2001-02-08T10:51:36Z</dcterms:created>
  <dcterms:modified xsi:type="dcterms:W3CDTF">2019-10-31T14:47:30Z</dcterms:modified>
</cp:coreProperties>
</file>